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ostchag.sharepoint.com/sites/pm-werbung/Freigegebene Dokumente/400_Vorleistungen/05_Kommunikation extern/2025/"/>
    </mc:Choice>
  </mc:AlternateContent>
  <xr:revisionPtr revIDLastSave="271" documentId="13_ncr:1_{40BD43B4-2BDF-471B-9C38-B994176AF402}" xr6:coauthVersionLast="47" xr6:coauthVersionMax="47" xr10:uidLastSave="{E9A5672C-6A0A-4F88-BE9A-C84ACFF54736}"/>
  <bookViews>
    <workbookView xWindow="-108" yWindow="-108" windowWidth="41496" windowHeight="16776" xr2:uid="{00000000-000D-0000-FFFF-FFFF00000000}"/>
  </bookViews>
  <sheets>
    <sheet name="Deutsch" sheetId="1" r:id="rId1"/>
    <sheet name="CAB1" sheetId="2" state="hidden" r:id="rId2"/>
    <sheet name="CAB2" sheetId="3" state="hidden" r:id="rId3"/>
    <sheet name="Français" sheetId="5" r:id="rId4"/>
    <sheet name="CAB1_FR" sheetId="6" state="hidden" r:id="rId5"/>
    <sheet name="CAB2_FR" sheetId="7" state="hidden" r:id="rId6"/>
    <sheet name="Italien" sheetId="8" r:id="rId7"/>
    <sheet name="CAB1_IT" sheetId="9" state="hidden" r:id="rId8"/>
    <sheet name="CAB2_IT" sheetId="10" state="hidden" r:id="rId9"/>
    <sheet name="_56F9DC9755BA473782653E2940F9" sheetId="11" state="veryHidden" r:id="rId10"/>
  </sheets>
  <definedNames>
    <definedName name="_56F9DC9755BA473782653E2940F9FormId">"ecTnOvEM9EePhJKfNk7_Z7C_zkqWr7pGti1IrYYLYvJUN0NIV1Q0MVpUN0JZRVRBMkZPTTJGWDY3VCQlQCN0PWcu"</definedName>
    <definedName name="_56F9DC9755BA473782653E2940F9ResponseSheet">"Form1"</definedName>
    <definedName name="_56F9DC9755BA473782653E2940F9SourceDocId">"{d2137a98-41b0-49e1-9e23-3e1cf2e32abd}"</definedName>
    <definedName name="CodeBare1_FR">Français!$E$41</definedName>
    <definedName name="CodeBare1_IT">Italien!$E$41</definedName>
    <definedName name="CodeBare2_IT">Italien!$T$4</definedName>
    <definedName name="CodeBarre1">Deutsch!$E$41</definedName>
    <definedName name="CodeBarre2">Deutsch!$T$4</definedName>
    <definedName name="CodeBarre2_FR">Français!$T$4</definedName>
    <definedName name="_xlnm.Print_Area" localSheetId="0">Deutsch!$B$1:$X$136</definedName>
    <definedName name="_xlnm.Print_Area" localSheetId="3">Français!$B$1:$X$136</definedName>
    <definedName name="_xlnm.Print_Area" localSheetId="6">Italien!$B$1:$X$136</definedName>
    <definedName name="Encode1">'CAB1'!$B$45</definedName>
    <definedName name="Encode1_FR">CAB1_FR!$B$45</definedName>
    <definedName name="Encode1_IT">CAB1_IT!$B$45</definedName>
    <definedName name="Encode2">'CAB2'!$B$45</definedName>
    <definedName name="Encode2_FR">CAB2_FR!$B$45</definedName>
    <definedName name="Encode2_IT">CAB2_IT!$B$45</definedName>
    <definedName name="NPAcalc" localSheetId="3">Français!$AB$41</definedName>
    <definedName name="NPAcalc" localSheetId="6">Italien!$AB$41</definedName>
    <definedName name="NPAcalc">Deutsch!$AB$41</definedName>
    <definedName name="NPAchoix" localSheetId="3">Français!$O$34</definedName>
    <definedName name="NPAchoix" localSheetId="6">Italien!$O$34</definedName>
    <definedName name="NPAchoix">Deutsch!$O$34</definedName>
    <definedName name="NPAman" localSheetId="3">Français!$S$34</definedName>
    <definedName name="NPAman" localSheetId="6">Italien!$S$34</definedName>
    <definedName name="NPAman">Deutsch!$S$34</definedName>
    <definedName name="OrtCalc" localSheetId="3">Français!$AC$41</definedName>
    <definedName name="OrtCalc" localSheetId="6">Italien!$AC$41</definedName>
    <definedName name="OrtCalc">Deutsch!$AC$41</definedName>
    <definedName name="OrtMan" localSheetId="3">Français!$U$34</definedName>
    <definedName name="OrtMan" localSheetId="6">Italien!$U$34</definedName>
    <definedName name="OrtMan">Deutsch!$U$34</definedName>
    <definedName name="PLZlist" localSheetId="3">Français!$AB$45:$AB$156</definedName>
    <definedName name="PLZlist" localSheetId="6">Italien!$AB$45:$AB$156</definedName>
    <definedName name="PLZlist">Deutsch!$AB$45:$AB$156</definedName>
    <definedName name="PLZRange" localSheetId="3">Français!$AB$43</definedName>
    <definedName name="PLZRange" localSheetId="6">Italien!$AB$43</definedName>
    <definedName name="PLZRange">Deutsch!$AB$43</definedName>
    <definedName name="ProduitAffiche" localSheetId="3">Français!$AD$1:$AD$12</definedName>
    <definedName name="ProduitAffiche" localSheetId="6">Italien!$AD$1:$AD$12</definedName>
    <definedName name="ProduitAffiche">Deutsch!$AD$1:$AD$12</definedName>
    <definedName name="ProduitAffiche2" localSheetId="3">Français!$AE$1:$AE$12</definedName>
    <definedName name="ProduitAffiche2" localSheetId="6">Italien!$AE$1:$AE$12</definedName>
    <definedName name="ProduitAffiche2">Deutsch!$AE$1:$AE$12</definedName>
    <definedName name="ProduitChoix" localSheetId="3">Français!$AB$18</definedName>
    <definedName name="ProduitChoix" localSheetId="6">Italien!$AB$18</definedName>
    <definedName name="ProduitChoix">Deutsch!$AB$18</definedName>
    <definedName name="ProduitCouleur" localSheetId="3">Français!$AC$1:$AC$12</definedName>
    <definedName name="ProduitCouleur" localSheetId="6">Italien!$AC$1:$AC$12</definedName>
    <definedName name="ProduitCouleur">Deutsch!$AC$1:$AC$12</definedName>
    <definedName name="ProduitSel" localSheetId="3">Français!$O$11</definedName>
    <definedName name="ProduitSel" localSheetId="6">Italien!$O$11</definedName>
    <definedName name="ProduitSel">Deutsch!$O$11</definedName>
    <definedName name="ProduitsNom" localSheetId="3">Français!$AB$1:$AB$12</definedName>
    <definedName name="ProduitsNom" localSheetId="6">Italien!$AB$1:$AB$12</definedName>
    <definedName name="ProduitsNom">Deutsch!$AB$1:$AB$12</definedName>
    <definedName name="ProduitTable" localSheetId="3">Français!$AB$1:$AH$12</definedName>
    <definedName name="ProduitTable" localSheetId="6">Italien!$AB$1:$AH$12</definedName>
    <definedName name="ProduitTable">Deutsch!$AB$1:$AH$12</definedName>
  </definedNames>
  <calcPr calcId="191028" concurrentManualCount="1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8" i="1" l="1"/>
  <c r="B30" i="10"/>
  <c r="B29" i="10"/>
  <c r="A1" i="10"/>
  <c r="B1" i="10" s="1"/>
  <c r="C1" i="10" s="1"/>
  <c r="A2" i="10" s="1"/>
  <c r="B30" i="9"/>
  <c r="B29" i="9"/>
  <c r="A1" i="9"/>
  <c r="B1" i="9" s="1"/>
  <c r="C1" i="9" s="1"/>
  <c r="A2" i="9" s="1"/>
  <c r="B92" i="8"/>
  <c r="G91" i="8"/>
  <c r="G136" i="8" s="1"/>
  <c r="B91" i="8"/>
  <c r="B136" i="8" s="1"/>
  <c r="G89" i="8"/>
  <c r="G134" i="8" s="1"/>
  <c r="C89" i="8"/>
  <c r="C134" i="8" s="1"/>
  <c r="B88" i="8"/>
  <c r="B133" i="8" s="1"/>
  <c r="E86" i="8"/>
  <c r="E131" i="8" s="1"/>
  <c r="B86" i="8"/>
  <c r="B131" i="8" s="1"/>
  <c r="B83" i="8"/>
  <c r="B128" i="8" s="1"/>
  <c r="B81" i="8"/>
  <c r="B126" i="8" s="1"/>
  <c r="B76" i="8"/>
  <c r="B121" i="8" s="1"/>
  <c r="B74" i="8"/>
  <c r="B119" i="8" s="1"/>
  <c r="P72" i="8"/>
  <c r="P117" i="8" s="1"/>
  <c r="B72" i="8"/>
  <c r="B117" i="8" s="1"/>
  <c r="B70" i="8"/>
  <c r="B115" i="8" s="1"/>
  <c r="B68" i="8"/>
  <c r="B113" i="8" s="1"/>
  <c r="B66" i="8"/>
  <c r="B111" i="8" s="1"/>
  <c r="B61" i="8"/>
  <c r="B106" i="8" s="1"/>
  <c r="O59" i="8"/>
  <c r="O104" i="8" s="1"/>
  <c r="B59" i="8"/>
  <c r="B104" i="8" s="1"/>
  <c r="B58" i="8"/>
  <c r="B103" i="8" s="1"/>
  <c r="B53" i="8"/>
  <c r="B98" i="8" s="1"/>
  <c r="T50" i="8"/>
  <c r="T95" i="8" s="1"/>
  <c r="Q50" i="8"/>
  <c r="Q95" i="8" s="1"/>
  <c r="B49" i="8"/>
  <c r="B94" i="8" s="1"/>
  <c r="B47" i="8"/>
  <c r="AC41" i="8"/>
  <c r="AB41" i="8"/>
  <c r="AB18" i="8"/>
  <c r="O64" i="8" s="1"/>
  <c r="S12" i="8" l="1"/>
  <c r="S57" i="8" s="1"/>
  <c r="S102" i="8" s="1"/>
  <c r="O27" i="8"/>
  <c r="O72" i="8" s="1"/>
  <c r="O117" i="8" s="1"/>
  <c r="B35" i="10"/>
  <c r="B23" i="10"/>
  <c r="C23" i="10" s="1"/>
  <c r="D23" i="10" s="1"/>
  <c r="B15" i="10"/>
  <c r="C15" i="10" s="1"/>
  <c r="D15" i="10" s="1"/>
  <c r="B7" i="10"/>
  <c r="C7" i="10" s="1"/>
  <c r="D7" i="10" s="1"/>
  <c r="B40" i="10"/>
  <c r="B20" i="10"/>
  <c r="C20" i="10" s="1"/>
  <c r="D20" i="10" s="1"/>
  <c r="B12" i="10"/>
  <c r="C12" i="10" s="1"/>
  <c r="D12" i="10" s="1"/>
  <c r="B37" i="10"/>
  <c r="B17" i="10"/>
  <c r="C17" i="10" s="1"/>
  <c r="D17" i="10" s="1"/>
  <c r="B9" i="10"/>
  <c r="C9" i="10" s="1"/>
  <c r="D9" i="10" s="1"/>
  <c r="C4" i="10"/>
  <c r="D4" i="10" s="1"/>
  <c r="B34" i="10"/>
  <c r="B22" i="10"/>
  <c r="C22" i="10" s="1"/>
  <c r="D22" i="10" s="1"/>
  <c r="B14" i="10"/>
  <c r="C14" i="10" s="1"/>
  <c r="D14" i="10" s="1"/>
  <c r="B39" i="10"/>
  <c r="B19" i="10"/>
  <c r="C19" i="10" s="1"/>
  <c r="D19" i="10" s="1"/>
  <c r="B11" i="10"/>
  <c r="C11" i="10" s="1"/>
  <c r="D11" i="10" s="1"/>
  <c r="B36" i="10"/>
  <c r="B24" i="10"/>
  <c r="C24" i="10" s="1"/>
  <c r="D24" i="10" s="1"/>
  <c r="B16" i="10"/>
  <c r="C16" i="10" s="1"/>
  <c r="D16" i="10" s="1"/>
  <c r="B8" i="10"/>
  <c r="C8" i="10" s="1"/>
  <c r="D8" i="10" s="1"/>
  <c r="B41" i="10"/>
  <c r="B33" i="10"/>
  <c r="B21" i="10"/>
  <c r="C21" i="10" s="1"/>
  <c r="D21" i="10" s="1"/>
  <c r="B13" i="10"/>
  <c r="C13" i="10" s="1"/>
  <c r="D13" i="10" s="1"/>
  <c r="B38" i="10"/>
  <c r="B18" i="10"/>
  <c r="C18" i="10" s="1"/>
  <c r="D18" i="10" s="1"/>
  <c r="B10" i="10"/>
  <c r="C10" i="10" s="1"/>
  <c r="D10" i="10" s="1"/>
  <c r="B40" i="9"/>
  <c r="B20" i="9"/>
  <c r="C20" i="9" s="1"/>
  <c r="D20" i="9" s="1"/>
  <c r="B12" i="9"/>
  <c r="C12" i="9" s="1"/>
  <c r="D12" i="9" s="1"/>
  <c r="B38" i="9"/>
  <c r="B18" i="9"/>
  <c r="C18" i="9" s="1"/>
  <c r="D18" i="9" s="1"/>
  <c r="B10" i="9"/>
  <c r="C10" i="9" s="1"/>
  <c r="D10" i="9" s="1"/>
  <c r="B37" i="9"/>
  <c r="B17" i="9"/>
  <c r="C17" i="9" s="1"/>
  <c r="D17" i="9" s="1"/>
  <c r="B9" i="9"/>
  <c r="C9" i="9" s="1"/>
  <c r="D9" i="9" s="1"/>
  <c r="C4" i="9"/>
  <c r="D4" i="9" s="1"/>
  <c r="B34" i="9"/>
  <c r="B22" i="9"/>
  <c r="C22" i="9" s="1"/>
  <c r="D22" i="9" s="1"/>
  <c r="B14" i="9"/>
  <c r="C14" i="9" s="1"/>
  <c r="D14" i="9" s="1"/>
  <c r="B39" i="9"/>
  <c r="B19" i="9"/>
  <c r="C19" i="9" s="1"/>
  <c r="D19" i="9" s="1"/>
  <c r="B11" i="9"/>
  <c r="C11" i="9" s="1"/>
  <c r="D11" i="9" s="1"/>
  <c r="B36" i="9"/>
  <c r="B24" i="9"/>
  <c r="C24" i="9" s="1"/>
  <c r="D24" i="9" s="1"/>
  <c r="B16" i="9"/>
  <c r="C16" i="9" s="1"/>
  <c r="D16" i="9" s="1"/>
  <c r="B8" i="9"/>
  <c r="C8" i="9" s="1"/>
  <c r="D8" i="9" s="1"/>
  <c r="B41" i="9"/>
  <c r="B33" i="9"/>
  <c r="B21" i="9"/>
  <c r="C21" i="9" s="1"/>
  <c r="D21" i="9" s="1"/>
  <c r="B13" i="9"/>
  <c r="C13" i="9" s="1"/>
  <c r="D13" i="9" s="1"/>
  <c r="B35" i="9"/>
  <c r="B23" i="9"/>
  <c r="C23" i="9" s="1"/>
  <c r="D23" i="9" s="1"/>
  <c r="B15" i="9"/>
  <c r="C15" i="9" s="1"/>
  <c r="D15" i="9" s="1"/>
  <c r="B7" i="9"/>
  <c r="C7" i="9" s="1"/>
  <c r="D7" i="9" s="1"/>
  <c r="O22" i="8"/>
  <c r="O67" i="8" s="1"/>
  <c r="O112" i="8" s="1"/>
  <c r="O109" i="8"/>
  <c r="O19" i="8"/>
  <c r="B30" i="7"/>
  <c r="B29" i="7"/>
  <c r="A1" i="7"/>
  <c r="B1" i="7" s="1"/>
  <c r="C1" i="7" s="1"/>
  <c r="A2" i="7" s="1"/>
  <c r="B30" i="6"/>
  <c r="B29" i="6"/>
  <c r="A1" i="6"/>
  <c r="B1" i="6" s="1"/>
  <c r="C1" i="6" s="1"/>
  <c r="A2" i="6" s="1"/>
  <c r="B92" i="5"/>
  <c r="G91" i="5"/>
  <c r="G136" i="5" s="1"/>
  <c r="B91" i="5"/>
  <c r="B136" i="5" s="1"/>
  <c r="G89" i="5"/>
  <c r="G134" i="5" s="1"/>
  <c r="C89" i="5"/>
  <c r="C134" i="5" s="1"/>
  <c r="B88" i="5"/>
  <c r="B133" i="5" s="1"/>
  <c r="E86" i="5"/>
  <c r="E131" i="5" s="1"/>
  <c r="B86" i="5"/>
  <c r="B131" i="5" s="1"/>
  <c r="B83" i="5"/>
  <c r="B128" i="5" s="1"/>
  <c r="B81" i="5"/>
  <c r="B126" i="5" s="1"/>
  <c r="B76" i="5"/>
  <c r="B121" i="5" s="1"/>
  <c r="B74" i="5"/>
  <c r="B119" i="5" s="1"/>
  <c r="P72" i="5"/>
  <c r="P117" i="5" s="1"/>
  <c r="B72" i="5"/>
  <c r="B117" i="5" s="1"/>
  <c r="B70" i="5"/>
  <c r="B115" i="5" s="1"/>
  <c r="B68" i="5"/>
  <c r="B113" i="5" s="1"/>
  <c r="B66" i="5"/>
  <c r="B111" i="5" s="1"/>
  <c r="B61" i="5"/>
  <c r="B106" i="5" s="1"/>
  <c r="O59" i="5"/>
  <c r="O104" i="5" s="1"/>
  <c r="B59" i="5"/>
  <c r="B104" i="5" s="1"/>
  <c r="B58" i="5"/>
  <c r="B103" i="5" s="1"/>
  <c r="B53" i="5"/>
  <c r="B98" i="5" s="1"/>
  <c r="T50" i="5"/>
  <c r="T95" i="5" s="1"/>
  <c r="Q50" i="5"/>
  <c r="Q95" i="5" s="1"/>
  <c r="B49" i="5"/>
  <c r="B94" i="5" s="1"/>
  <c r="B47" i="5"/>
  <c r="AC41" i="5"/>
  <c r="AB41" i="5"/>
  <c r="AB18" i="5"/>
  <c r="O109" i="5" s="1"/>
  <c r="D26" i="9" l="1"/>
  <c r="D27" i="9" s="1"/>
  <c r="B45" i="9" s="1"/>
  <c r="E38" i="9"/>
  <c r="C38" i="9"/>
  <c r="E37" i="10"/>
  <c r="C37" i="10"/>
  <c r="E34" i="9"/>
  <c r="C34" i="9"/>
  <c r="E33" i="10"/>
  <c r="C33" i="10"/>
  <c r="E39" i="10"/>
  <c r="C39" i="10"/>
  <c r="E41" i="10"/>
  <c r="C41" i="10"/>
  <c r="E35" i="9"/>
  <c r="C35" i="9"/>
  <c r="E36" i="9"/>
  <c r="C36" i="9"/>
  <c r="E40" i="9"/>
  <c r="C40" i="9"/>
  <c r="C40" i="10"/>
  <c r="E40" i="10"/>
  <c r="E33" i="9"/>
  <c r="C33" i="9"/>
  <c r="E34" i="10"/>
  <c r="C34" i="10"/>
  <c r="D26" i="10"/>
  <c r="D27" i="10" s="1"/>
  <c r="C37" i="9"/>
  <c r="E37" i="9"/>
  <c r="E38" i="10"/>
  <c r="C38" i="10"/>
  <c r="E36" i="10"/>
  <c r="C36" i="10"/>
  <c r="E39" i="9"/>
  <c r="C39" i="9"/>
  <c r="E41" i="9"/>
  <c r="C41" i="9"/>
  <c r="E35" i="10"/>
  <c r="C35" i="10"/>
  <c r="B34" i="6"/>
  <c r="B22" i="6"/>
  <c r="C22" i="6" s="1"/>
  <c r="D22" i="6" s="1"/>
  <c r="B14" i="6"/>
  <c r="C14" i="6" s="1"/>
  <c r="D14" i="6" s="1"/>
  <c r="B39" i="6"/>
  <c r="B19" i="6"/>
  <c r="C19" i="6" s="1"/>
  <c r="D19" i="6" s="1"/>
  <c r="B11" i="6"/>
  <c r="C11" i="6" s="1"/>
  <c r="D11" i="6" s="1"/>
  <c r="B7" i="6"/>
  <c r="C7" i="6" s="1"/>
  <c r="D7" i="6" s="1"/>
  <c r="B9" i="6"/>
  <c r="C9" i="6" s="1"/>
  <c r="D9" i="6" s="1"/>
  <c r="B36" i="6"/>
  <c r="B24" i="6"/>
  <c r="C24" i="6" s="1"/>
  <c r="D24" i="6" s="1"/>
  <c r="B16" i="6"/>
  <c r="C16" i="6" s="1"/>
  <c r="D16" i="6" s="1"/>
  <c r="B8" i="6"/>
  <c r="C8" i="6" s="1"/>
  <c r="D8" i="6" s="1"/>
  <c r="B38" i="6"/>
  <c r="B40" i="6"/>
  <c r="B41" i="6"/>
  <c r="B33" i="6"/>
  <c r="B21" i="6"/>
  <c r="C21" i="6" s="1"/>
  <c r="D21" i="6" s="1"/>
  <c r="B13" i="6"/>
  <c r="C13" i="6" s="1"/>
  <c r="D13" i="6" s="1"/>
  <c r="B18" i="6"/>
  <c r="C18" i="6" s="1"/>
  <c r="D18" i="6" s="1"/>
  <c r="B35" i="6"/>
  <c r="B23" i="6"/>
  <c r="C23" i="6" s="1"/>
  <c r="D23" i="6" s="1"/>
  <c r="B15" i="6"/>
  <c r="C15" i="6" s="1"/>
  <c r="D15" i="6" s="1"/>
  <c r="B20" i="6"/>
  <c r="C20" i="6" s="1"/>
  <c r="D20" i="6" s="1"/>
  <c r="C4" i="6"/>
  <c r="D4" i="6" s="1"/>
  <c r="B10" i="6"/>
  <c r="C10" i="6" s="1"/>
  <c r="D10" i="6" s="1"/>
  <c r="B12" i="6"/>
  <c r="C12" i="6" s="1"/>
  <c r="D12" i="6" s="1"/>
  <c r="B37" i="6"/>
  <c r="B17" i="6"/>
  <c r="C17" i="6" s="1"/>
  <c r="D17" i="6" s="1"/>
  <c r="B37" i="7"/>
  <c r="B17" i="7"/>
  <c r="C17" i="7" s="1"/>
  <c r="D17" i="7" s="1"/>
  <c r="B9" i="7"/>
  <c r="C9" i="7" s="1"/>
  <c r="D9" i="7" s="1"/>
  <c r="C4" i="7"/>
  <c r="D4" i="7" s="1"/>
  <c r="B34" i="7"/>
  <c r="B22" i="7"/>
  <c r="C22" i="7" s="1"/>
  <c r="D22" i="7" s="1"/>
  <c r="B14" i="7"/>
  <c r="C14" i="7" s="1"/>
  <c r="D14" i="7" s="1"/>
  <c r="B39" i="7"/>
  <c r="B19" i="7"/>
  <c r="C19" i="7" s="1"/>
  <c r="D19" i="7" s="1"/>
  <c r="B11" i="7"/>
  <c r="C11" i="7" s="1"/>
  <c r="D11" i="7" s="1"/>
  <c r="B35" i="7"/>
  <c r="B40" i="7"/>
  <c r="B36" i="7"/>
  <c r="B24" i="7"/>
  <c r="C24" i="7" s="1"/>
  <c r="D24" i="7" s="1"/>
  <c r="B16" i="7"/>
  <c r="C16" i="7" s="1"/>
  <c r="D16" i="7" s="1"/>
  <c r="B8" i="7"/>
  <c r="C8" i="7" s="1"/>
  <c r="D8" i="7" s="1"/>
  <c r="B18" i="7"/>
  <c r="C18" i="7" s="1"/>
  <c r="D18" i="7" s="1"/>
  <c r="B23" i="7"/>
  <c r="C23" i="7" s="1"/>
  <c r="D23" i="7" s="1"/>
  <c r="B15" i="7"/>
  <c r="C15" i="7" s="1"/>
  <c r="D15" i="7" s="1"/>
  <c r="B7" i="7"/>
  <c r="C7" i="7" s="1"/>
  <c r="D7" i="7" s="1"/>
  <c r="B20" i="7"/>
  <c r="C20" i="7" s="1"/>
  <c r="D20" i="7" s="1"/>
  <c r="B41" i="7"/>
  <c r="B33" i="7"/>
  <c r="B21" i="7"/>
  <c r="C21" i="7" s="1"/>
  <c r="D21" i="7" s="1"/>
  <c r="B13" i="7"/>
  <c r="C13" i="7" s="1"/>
  <c r="D13" i="7" s="1"/>
  <c r="B10" i="7"/>
  <c r="C10" i="7" s="1"/>
  <c r="D10" i="7" s="1"/>
  <c r="B12" i="7"/>
  <c r="C12" i="7" s="1"/>
  <c r="D12" i="7" s="1"/>
  <c r="B38" i="7"/>
  <c r="O27" i="5"/>
  <c r="O72" i="5" s="1"/>
  <c r="O117" i="5" s="1"/>
  <c r="S12" i="5"/>
  <c r="S57" i="5" s="1"/>
  <c r="S102" i="5" s="1"/>
  <c r="O19" i="5"/>
  <c r="O22" i="5"/>
  <c r="O67" i="5" s="1"/>
  <c r="O112" i="5" s="1"/>
  <c r="O64" i="5"/>
  <c r="B83" i="1"/>
  <c r="B128" i="1" s="1"/>
  <c r="B76" i="1"/>
  <c r="B121" i="1" s="1"/>
  <c r="B92" i="1"/>
  <c r="E43" i="10" l="1"/>
  <c r="B43" i="10" s="1"/>
  <c r="C43" i="10" s="1"/>
  <c r="B45" i="10" s="1"/>
  <c r="E43" i="9"/>
  <c r="B43" i="9" s="1"/>
  <c r="C43" i="9" s="1"/>
  <c r="E34" i="6"/>
  <c r="C34" i="6"/>
  <c r="C40" i="7"/>
  <c r="E40" i="7"/>
  <c r="E33" i="6"/>
  <c r="C33" i="6"/>
  <c r="E35" i="7"/>
  <c r="C35" i="7"/>
  <c r="E41" i="6"/>
  <c r="C41" i="6"/>
  <c r="D26" i="6"/>
  <c r="D27" i="6" s="1"/>
  <c r="B45" i="6" s="1"/>
  <c r="E40" i="6"/>
  <c r="C40" i="6"/>
  <c r="C34" i="7"/>
  <c r="E34" i="7"/>
  <c r="D26" i="7"/>
  <c r="D27" i="7" s="1"/>
  <c r="E37" i="7"/>
  <c r="C37" i="7"/>
  <c r="E38" i="6"/>
  <c r="C38" i="6"/>
  <c r="E39" i="7"/>
  <c r="C39" i="7"/>
  <c r="E35" i="6"/>
  <c r="C35" i="6"/>
  <c r="C39" i="6"/>
  <c r="E39" i="6"/>
  <c r="E36" i="7"/>
  <c r="C36" i="7"/>
  <c r="E36" i="6"/>
  <c r="C36" i="6"/>
  <c r="E38" i="7"/>
  <c r="C38" i="7"/>
  <c r="E33" i="7"/>
  <c r="C33" i="7"/>
  <c r="E37" i="6"/>
  <c r="C37" i="6"/>
  <c r="E41" i="7"/>
  <c r="C41" i="7"/>
  <c r="B53" i="1"/>
  <c r="B98" i="1" s="1"/>
  <c r="E43" i="6" l="1"/>
  <c r="B43" i="6" s="1"/>
  <c r="C43" i="6" s="1"/>
  <c r="E43" i="7"/>
  <c r="B43" i="7" s="1"/>
  <c r="C43" i="7" s="1"/>
  <c r="B45" i="7" s="1"/>
  <c r="B47" i="1"/>
  <c r="T50" i="1"/>
  <c r="T95" i="1" s="1"/>
  <c r="Q50" i="1"/>
  <c r="Q95" i="1" s="1"/>
  <c r="B49" i="1"/>
  <c r="B94" i="1" s="1"/>
  <c r="AC41" i="1"/>
  <c r="AB41" i="1"/>
  <c r="G91" i="1"/>
  <c r="G136" i="1" s="1"/>
  <c r="B91" i="1"/>
  <c r="B136" i="1" s="1"/>
  <c r="G89" i="1"/>
  <c r="G134" i="1" s="1"/>
  <c r="C89" i="1"/>
  <c r="C134" i="1" s="1"/>
  <c r="B88" i="1"/>
  <c r="B133" i="1" s="1"/>
  <c r="O59" i="1"/>
  <c r="O104" i="1" s="1"/>
  <c r="P72" i="1"/>
  <c r="P117" i="1" s="1"/>
  <c r="E86" i="1"/>
  <c r="E131" i="1" s="1"/>
  <c r="B72" i="1"/>
  <c r="B117" i="1" s="1"/>
  <c r="B68" i="1"/>
  <c r="B113" i="1" s="1"/>
  <c r="B61" i="1"/>
  <c r="B106" i="1" s="1"/>
  <c r="B86" i="1"/>
  <c r="B131" i="1" s="1"/>
  <c r="B81" i="1"/>
  <c r="B126" i="1" s="1"/>
  <c r="B74" i="1"/>
  <c r="B119" i="1" s="1"/>
  <c r="B70" i="1"/>
  <c r="B115" i="1" s="1"/>
  <c r="B59" i="1"/>
  <c r="B104" i="1" s="1"/>
  <c r="B58" i="1"/>
  <c r="B103" i="1" s="1"/>
  <c r="B66" i="1"/>
  <c r="B111" i="1" s="1"/>
  <c r="S12" i="1" l="1"/>
  <c r="S57" i="1" s="1"/>
  <c r="S102" i="1" s="1"/>
  <c r="O109" i="1"/>
  <c r="O27" i="1"/>
  <c r="O72" i="1" s="1"/>
  <c r="O117" i="1" s="1"/>
  <c r="O64" i="1"/>
  <c r="A1" i="2"/>
  <c r="B1" i="2" s="1"/>
  <c r="C1" i="2" s="1"/>
  <c r="A2" i="2" s="1"/>
  <c r="B14" i="2" s="1"/>
  <c r="C14" i="2" s="1"/>
  <c r="D14" i="2" s="1"/>
  <c r="A1" i="3"/>
  <c r="B1" i="3" s="1"/>
  <c r="C1" i="3" s="1"/>
  <c r="A2" i="3" s="1"/>
  <c r="B30" i="3"/>
  <c r="B29" i="3"/>
  <c r="B30" i="2"/>
  <c r="B29" i="2"/>
  <c r="B23" i="3" l="1"/>
  <c r="C23" i="3" s="1"/>
  <c r="D23" i="3" s="1"/>
  <c r="B40" i="3"/>
  <c r="B34" i="3"/>
  <c r="B22" i="3"/>
  <c r="C22" i="3" s="1"/>
  <c r="D22" i="3" s="1"/>
  <c r="B14" i="3"/>
  <c r="C14" i="3" s="1"/>
  <c r="D14" i="3" s="1"/>
  <c r="B39" i="3"/>
  <c r="B19" i="3"/>
  <c r="C19" i="3" s="1"/>
  <c r="D19" i="3" s="1"/>
  <c r="B11" i="3"/>
  <c r="C11" i="3" s="1"/>
  <c r="D11" i="3" s="1"/>
  <c r="B36" i="3"/>
  <c r="B24" i="3"/>
  <c r="C24" i="3" s="1"/>
  <c r="D24" i="3" s="1"/>
  <c r="B16" i="3"/>
  <c r="C16" i="3" s="1"/>
  <c r="D16" i="3" s="1"/>
  <c r="B8" i="3"/>
  <c r="C8" i="3" s="1"/>
  <c r="D8" i="3" s="1"/>
  <c r="B41" i="3"/>
  <c r="B33" i="3"/>
  <c r="B21" i="3"/>
  <c r="C21" i="3" s="1"/>
  <c r="D21" i="3" s="1"/>
  <c r="B13" i="3"/>
  <c r="C13" i="3" s="1"/>
  <c r="D13" i="3" s="1"/>
  <c r="B38" i="3"/>
  <c r="B18" i="3"/>
  <c r="C18" i="3" s="1"/>
  <c r="D18" i="3" s="1"/>
  <c r="B10" i="3"/>
  <c r="C10" i="3" s="1"/>
  <c r="D10" i="3" s="1"/>
  <c r="B7" i="3"/>
  <c r="C7" i="3" s="1"/>
  <c r="D7" i="3" s="1"/>
  <c r="B17" i="3"/>
  <c r="C17" i="3" s="1"/>
  <c r="D17" i="3" s="1"/>
  <c r="C4" i="3"/>
  <c r="D4" i="3" s="1"/>
  <c r="B15" i="3"/>
  <c r="C15" i="3" s="1"/>
  <c r="D15" i="3" s="1"/>
  <c r="B9" i="3"/>
  <c r="C9" i="3" s="1"/>
  <c r="D9" i="3" s="1"/>
  <c r="B37" i="3"/>
  <c r="B35" i="3"/>
  <c r="B20" i="3"/>
  <c r="C20" i="3" s="1"/>
  <c r="D20" i="3" s="1"/>
  <c r="B12" i="3"/>
  <c r="C12" i="3" s="1"/>
  <c r="D12" i="3" s="1"/>
  <c r="B34" i="2"/>
  <c r="B40" i="2"/>
  <c r="B33" i="2"/>
  <c r="B41" i="2"/>
  <c r="B35" i="2"/>
  <c r="B39" i="2"/>
  <c r="B38" i="2"/>
  <c r="B37" i="2"/>
  <c r="B36" i="2"/>
  <c r="B21" i="2"/>
  <c r="C21" i="2" s="1"/>
  <c r="D21" i="2" s="1"/>
  <c r="B20" i="2"/>
  <c r="C20" i="2" s="1"/>
  <c r="D20" i="2" s="1"/>
  <c r="B19" i="2"/>
  <c r="C19" i="2" s="1"/>
  <c r="D19" i="2" s="1"/>
  <c r="B18" i="2"/>
  <c r="C18" i="2" s="1"/>
  <c r="D18" i="2" s="1"/>
  <c r="B10" i="2"/>
  <c r="C10" i="2" s="1"/>
  <c r="D10" i="2" s="1"/>
  <c r="C4" i="2"/>
  <c r="D4" i="2" s="1"/>
  <c r="B11" i="2"/>
  <c r="C11" i="2" s="1"/>
  <c r="D11" i="2" s="1"/>
  <c r="B7" i="2"/>
  <c r="C7" i="2" s="1"/>
  <c r="D7" i="2" s="1"/>
  <c r="B17" i="2"/>
  <c r="C17" i="2" s="1"/>
  <c r="D17" i="2" s="1"/>
  <c r="B16" i="2"/>
  <c r="C16" i="2" s="1"/>
  <c r="D16" i="2" s="1"/>
  <c r="B8" i="2"/>
  <c r="C8" i="2" s="1"/>
  <c r="D8" i="2" s="1"/>
  <c r="B23" i="2"/>
  <c r="C23" i="2" s="1"/>
  <c r="D23" i="2" s="1"/>
  <c r="B15" i="2"/>
  <c r="C15" i="2" s="1"/>
  <c r="D15" i="2" s="1"/>
  <c r="B13" i="2"/>
  <c r="C13" i="2" s="1"/>
  <c r="D13" i="2" s="1"/>
  <c r="B12" i="2"/>
  <c r="C12" i="2" s="1"/>
  <c r="D12" i="2" s="1"/>
  <c r="B9" i="2"/>
  <c r="C9" i="2" s="1"/>
  <c r="D9" i="2" s="1"/>
  <c r="B24" i="2"/>
  <c r="C24" i="2" s="1"/>
  <c r="D24" i="2" s="1"/>
  <c r="B22" i="2"/>
  <c r="C22" i="2" s="1"/>
  <c r="D22" i="2" s="1"/>
  <c r="O22" i="1"/>
  <c r="O67" i="1" s="1"/>
  <c r="O112" i="1" s="1"/>
  <c r="E37" i="3" l="1"/>
  <c r="C37" i="3"/>
  <c r="E33" i="3"/>
  <c r="C33" i="3"/>
  <c r="C39" i="3"/>
  <c r="E39" i="3"/>
  <c r="E38" i="3"/>
  <c r="C38" i="3"/>
  <c r="E36" i="3"/>
  <c r="C36" i="3"/>
  <c r="E41" i="3"/>
  <c r="C41" i="3"/>
  <c r="D26" i="3"/>
  <c r="D27" i="3" s="1"/>
  <c r="S7" i="8" s="1"/>
  <c r="S53" i="8" s="1"/>
  <c r="S98" i="8" s="1"/>
  <c r="E34" i="3"/>
  <c r="C34" i="3"/>
  <c r="E35" i="3"/>
  <c r="C35" i="3"/>
  <c r="E40" i="3"/>
  <c r="C40" i="3"/>
  <c r="E39" i="2"/>
  <c r="C39" i="2"/>
  <c r="E41" i="2"/>
  <c r="C41" i="2"/>
  <c r="E38" i="2"/>
  <c r="C38" i="2"/>
  <c r="E33" i="2"/>
  <c r="C33" i="2"/>
  <c r="E40" i="2"/>
  <c r="C40" i="2"/>
  <c r="E36" i="2"/>
  <c r="C36" i="2"/>
  <c r="C34" i="2"/>
  <c r="E34" i="2"/>
  <c r="E35" i="2"/>
  <c r="C35" i="2"/>
  <c r="C37" i="2"/>
  <c r="E37" i="2"/>
  <c r="D26" i="2"/>
  <c r="D27" i="2" s="1"/>
  <c r="O19" i="1"/>
  <c r="S7" i="1" l="1"/>
  <c r="S53" i="1" s="1"/>
  <c r="S98" i="1" s="1"/>
  <c r="S7" i="5"/>
  <c r="S53" i="5" s="1"/>
  <c r="S98" i="5" s="1"/>
  <c r="E43" i="2"/>
  <c r="B43" i="2" s="1"/>
  <c r="C43" i="2" s="1"/>
  <c r="B45" i="2" s="1"/>
  <c r="E43" i="3"/>
  <c r="B43" i="3" s="1"/>
  <c r="C43" i="3" s="1"/>
  <c r="E87" i="8" l="1"/>
  <c r="E42" i="8"/>
  <c r="E132" i="8"/>
  <c r="E42" i="5"/>
  <c r="E132" i="5"/>
  <c r="E87" i="5"/>
  <c r="E87" i="1"/>
  <c r="E132" i="1"/>
  <c r="B45" i="3"/>
  <c r="E42" i="1"/>
  <c r="T53" i="8" l="1"/>
  <c r="T7" i="8"/>
  <c r="T98" i="8"/>
  <c r="T98" i="1"/>
  <c r="T53" i="5"/>
  <c r="T98" i="5"/>
  <c r="T7" i="5"/>
  <c r="T7" i="1"/>
  <c r="T53" i="1"/>
</calcChain>
</file>

<file path=xl/sharedStrings.xml><?xml version="1.0" encoding="utf-8"?>
<sst xmlns="http://schemas.openxmlformats.org/spreadsheetml/2006/main" count="438" uniqueCount="172">
  <si>
    <t>Paletten- / Sammelbehälteranschrift</t>
  </si>
  <si>
    <t>A-Post</t>
  </si>
  <si>
    <t>weissem</t>
  </si>
  <si>
    <t xml:space="preserve"> </t>
  </si>
  <si>
    <t>B-Post</t>
  </si>
  <si>
    <t>blauem</t>
  </si>
  <si>
    <t>Absender:</t>
  </si>
  <si>
    <t>B-Post Massensendungen</t>
  </si>
  <si>
    <t>gelbem</t>
  </si>
  <si>
    <t>B-Post Massensdg.</t>
  </si>
  <si>
    <t>(B2)</t>
  </si>
  <si>
    <r>
      <t xml:space="preserve">Track&amp;Trace Paletten: </t>
    </r>
    <r>
      <rPr>
        <sz val="12"/>
        <rFont val="Arial"/>
        <family val="2"/>
      </rPr>
      <t/>
    </r>
  </si>
  <si>
    <t>OnTime Mail sortiert</t>
  </si>
  <si>
    <t>grünem</t>
  </si>
  <si>
    <t xml:space="preserve">OnTime Mail </t>
  </si>
  <si>
    <t xml:space="preserve"> sortiert</t>
  </si>
  <si>
    <t>OnTime Mail unsortiert</t>
  </si>
  <si>
    <t>OnTime Mail</t>
  </si>
  <si>
    <t>unsortiert</t>
  </si>
  <si>
    <t>Zeitungen AZ</t>
  </si>
  <si>
    <t xml:space="preserve"> via Zeitungsmodul</t>
  </si>
  <si>
    <t>Zeitungen AZA</t>
  </si>
  <si>
    <t>Zeitungen AZB</t>
  </si>
  <si>
    <t>Produkt:</t>
  </si>
  <si>
    <t>CAT - Kataloge</t>
  </si>
  <si>
    <t>Aufgeber:</t>
  </si>
  <si>
    <t>Kundenreferenz:</t>
  </si>
  <si>
    <t>Rechnungs-Referenz-Nr:</t>
  </si>
  <si>
    <t>Aufgabedatum:</t>
  </si>
  <si>
    <t>Inhalt:</t>
  </si>
  <si>
    <t>manuelle Eingabe        PLZ:</t>
  </si>
  <si>
    <t>Ort:</t>
  </si>
  <si>
    <t>Aufgabestelle:    (manuelle Eingabe möglich)</t>
  </si>
  <si>
    <t>AVZ-Nummer:</t>
  </si>
  <si>
    <t>98</t>
  </si>
  <si>
    <t xml:space="preserve">                 Pal/SB-Nr:                     Anzahl Pal/SB:</t>
  </si>
  <si>
    <t>Anzahl Sendungen auf Pal/SB:</t>
  </si>
  <si>
    <t>100-101</t>
  </si>
  <si>
    <t>102-109</t>
  </si>
  <si>
    <t>10</t>
  </si>
  <si>
    <t>11</t>
  </si>
  <si>
    <t>120-123</t>
  </si>
  <si>
    <t>124-129</t>
  </si>
  <si>
    <t>12</t>
  </si>
  <si>
    <t>13</t>
  </si>
  <si>
    <t>14</t>
  </si>
  <si>
    <t>15</t>
  </si>
  <si>
    <t>16</t>
  </si>
  <si>
    <t>17</t>
  </si>
  <si>
    <t>180-184</t>
  </si>
  <si>
    <t>185-189</t>
  </si>
  <si>
    <t>18</t>
  </si>
  <si>
    <t>190-194</t>
  </si>
  <si>
    <t>195-199</t>
  </si>
  <si>
    <t>19</t>
  </si>
  <si>
    <t>1 (-12)</t>
  </si>
  <si>
    <t>20</t>
  </si>
  <si>
    <t>21</t>
  </si>
  <si>
    <t>22</t>
  </si>
  <si>
    <t>23</t>
  </si>
  <si>
    <t>24</t>
  </si>
  <si>
    <t>20-24</t>
  </si>
  <si>
    <t>25</t>
  </si>
  <si>
    <t>26</t>
  </si>
  <si>
    <t>25-29</t>
  </si>
  <si>
    <t>300-302</t>
  </si>
  <si>
    <t>303-309</t>
  </si>
  <si>
    <t>31-35</t>
  </si>
  <si>
    <t>36-38</t>
  </si>
  <si>
    <t>396-397</t>
  </si>
  <si>
    <t>40-44</t>
  </si>
  <si>
    <t>45-49</t>
  </si>
  <si>
    <t>60-64</t>
  </si>
  <si>
    <t>690-694</t>
  </si>
  <si>
    <t>695-699</t>
  </si>
  <si>
    <t>65-69</t>
  </si>
  <si>
    <t>948-949</t>
  </si>
  <si>
    <t>1-9</t>
  </si>
  <si>
    <t>Longueur to encode</t>
  </si>
  <si>
    <t>Position</t>
  </si>
  <si>
    <t>Valeur</t>
  </si>
  <si>
    <t>Num</t>
  </si>
  <si>
    <t>Estnum</t>
  </si>
  <si>
    <t>QueChiffres</t>
  </si>
  <si>
    <t>CodeNum</t>
  </si>
  <si>
    <t>C128_Start</t>
  </si>
  <si>
    <t>C128_End</t>
  </si>
  <si>
    <t>Daten</t>
  </si>
  <si>
    <t>Car</t>
  </si>
  <si>
    <t>CheckPos</t>
  </si>
  <si>
    <t>Check</t>
  </si>
  <si>
    <t>ChaîneEncode</t>
  </si>
  <si>
    <t>Etiquette de palettes et conteneurs à lettres</t>
  </si>
  <si>
    <t>Courrier A</t>
  </si>
  <si>
    <t>blanc</t>
  </si>
  <si>
    <t>Courrier B</t>
  </si>
  <si>
    <t>bleu</t>
  </si>
  <si>
    <t>Expéditeur:</t>
  </si>
  <si>
    <t>Courrier B en masse</t>
  </si>
  <si>
    <t>jaune</t>
  </si>
  <si>
    <r>
      <t xml:space="preserve">Track&amp;Trace palettes: </t>
    </r>
    <r>
      <rPr>
        <sz val="12"/>
        <rFont val="Arial"/>
        <family val="2"/>
      </rPr>
      <t/>
    </r>
  </si>
  <si>
    <t>OnTime Mail triés</t>
  </si>
  <si>
    <t>vert</t>
  </si>
  <si>
    <t xml:space="preserve"> triés</t>
  </si>
  <si>
    <t>OnTime Mail non triés</t>
  </si>
  <si>
    <t>non triés</t>
  </si>
  <si>
    <t>Journaux JA</t>
  </si>
  <si>
    <t xml:space="preserve"> via module journaux</t>
  </si>
  <si>
    <t>Journaux JAA</t>
  </si>
  <si>
    <t>Journaux JAB</t>
  </si>
  <si>
    <t>Produit:</t>
  </si>
  <si>
    <t>CAT - Catalogues</t>
  </si>
  <si>
    <t>Déposant:</t>
  </si>
  <si>
    <t>Référence client:</t>
  </si>
  <si>
    <t>N° de référence facture:</t>
  </si>
  <si>
    <t>Date de dépôt:</t>
  </si>
  <si>
    <t>Contenu:</t>
  </si>
  <si>
    <t>saisie manuelle        NPA:</t>
  </si>
  <si>
    <t>Lieu:</t>
  </si>
  <si>
    <t>Lieu de dépôt:    (saisie manuelle possible)</t>
  </si>
  <si>
    <t>Numéro BDD:</t>
  </si>
  <si>
    <t xml:space="preserve">                 N° de Pal/SB:                Total de Pal/SB:</t>
  </si>
  <si>
    <t>Nombre d'envois de la Pal/SB:</t>
  </si>
  <si>
    <t>Scrita Contenitori collettivi / Palette</t>
  </si>
  <si>
    <t>Posta A</t>
  </si>
  <si>
    <t>bianco</t>
  </si>
  <si>
    <t>Posta B</t>
  </si>
  <si>
    <t>blu</t>
  </si>
  <si>
    <t>Mittente:</t>
  </si>
  <si>
    <t>Posta B grandi quantità</t>
  </si>
  <si>
    <t>giallo</t>
  </si>
  <si>
    <t xml:space="preserve">Posta B </t>
  </si>
  <si>
    <t>grandi quantità  (B2)</t>
  </si>
  <si>
    <r>
      <t xml:space="preserve">Track&amp;Trace palette: </t>
    </r>
    <r>
      <rPr>
        <sz val="12"/>
        <rFont val="Arial"/>
        <family val="2"/>
      </rPr>
      <t/>
    </r>
  </si>
  <si>
    <t>OnTime Mail spartiti</t>
  </si>
  <si>
    <t>verde</t>
  </si>
  <si>
    <t xml:space="preserve"> spartiti</t>
  </si>
  <si>
    <t>OnTime Mail non spartiti</t>
  </si>
  <si>
    <t>non spartiti</t>
  </si>
  <si>
    <t>Giornali GA</t>
  </si>
  <si>
    <t xml:space="preserve"> via modulo giornali</t>
  </si>
  <si>
    <t>Giornali GAA</t>
  </si>
  <si>
    <t>Giornali GAB</t>
  </si>
  <si>
    <t>Prodotto:</t>
  </si>
  <si>
    <t>CAT - Cataloghi</t>
  </si>
  <si>
    <t>Speditore:</t>
  </si>
  <si>
    <t>Riferimento cliente:</t>
  </si>
  <si>
    <t>Numero riferimento fattura:</t>
  </si>
  <si>
    <t>Data di accettazione:</t>
  </si>
  <si>
    <t>Contenuto:</t>
  </si>
  <si>
    <t>individualmente       NPA:</t>
  </si>
  <si>
    <t>località:</t>
  </si>
  <si>
    <t>Uffici di accettazione:   (altri ad indicare individualmente)</t>
  </si>
  <si>
    <t>DIM-numero:</t>
  </si>
  <si>
    <t>9802</t>
  </si>
  <si>
    <t xml:space="preserve">                   Pal/SB numero:           Totale Pal/SB:</t>
  </si>
  <si>
    <t>Numero di envii sul Pal/SB</t>
  </si>
  <si>
    <t>ecTnOvEM9EePhJKfNk7_Z7C_zkqWr7pGti1IrYYLYvJUN0NIV1Q0MVpUN0JZRVRBMkZPTTJGWDY3VCQlQCN0PWcu</t>
  </si>
  <si>
    <t>Form1</t>
  </si>
  <si>
    <t>{d2137a98-41b0-49e1-9e23-3e1cf2e32abd}</t>
  </si>
  <si>
    <t>Professional Mail</t>
  </si>
  <si>
    <t>NZB</t>
  </si>
  <si>
    <t xml:space="preserve">NZB </t>
  </si>
  <si>
    <t>NZB (1-3)</t>
  </si>
  <si>
    <t>NZB (1-6)</t>
  </si>
  <si>
    <t>JNB (1-3)</t>
  </si>
  <si>
    <t>JNB (1-6)</t>
  </si>
  <si>
    <t>JNB</t>
  </si>
  <si>
    <t>GNB (1-3)</t>
  </si>
  <si>
    <t>GNB (1-6)</t>
  </si>
  <si>
    <t>GNB</t>
  </si>
  <si>
    <t xml:space="preserve">GNB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</si>
</sst>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4" x14ac:knownFonts="1">
    <font>
      <sz val="10"/>
      <color rgb="FF000000"/>
      <name val="Times New Roman"/>
      <charset val="204"/>
    </font>
    <font>
      <b/>
      <sz val="3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52"/>
      <name val="Arial"/>
      <family val="2"/>
    </font>
    <font>
      <sz val="22"/>
      <color rgb="FF000000"/>
      <name val="Arial"/>
      <family val="2"/>
    </font>
    <font>
      <sz val="10"/>
      <color rgb="FF000000"/>
      <name val="Arial"/>
      <family val="2"/>
    </font>
    <font>
      <b/>
      <sz val="22"/>
      <color rgb="FF000000"/>
      <name val="Arial Black"/>
      <family val="2"/>
    </font>
    <font>
      <sz val="20"/>
      <color rgb="FF000000"/>
      <name val="Arial"/>
      <family val="2"/>
    </font>
    <font>
      <sz val="24"/>
      <color rgb="FF000000"/>
      <name val="Arial"/>
      <family val="2"/>
    </font>
    <font>
      <b/>
      <sz val="36"/>
      <name val="Arial"/>
      <family val="2"/>
    </font>
    <font>
      <sz val="26"/>
      <color rgb="FF000000"/>
      <name val="AdvC128d"/>
      <charset val="2"/>
    </font>
    <font>
      <sz val="10"/>
      <color rgb="FF000000"/>
      <name val="Times New Roman"/>
      <family val="1"/>
    </font>
    <font>
      <sz val="28"/>
      <color rgb="FF000000"/>
      <name val="AdvC128d"/>
      <charset val="2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sz val="18"/>
      <color rgb="FF000000"/>
      <name val="Arial Black"/>
      <family val="2"/>
    </font>
    <font>
      <sz val="12"/>
      <color rgb="FF000000"/>
      <name val="Arial Black"/>
      <family val="2"/>
    </font>
    <font>
      <b/>
      <sz val="5"/>
      <color rgb="FF000000"/>
      <name val="Arial"/>
      <family val="2"/>
    </font>
    <font>
      <sz val="18"/>
      <color rgb="FF000000"/>
      <name val="Arial"/>
      <family val="2"/>
    </font>
    <font>
      <sz val="10"/>
      <color rgb="FFFF0000"/>
      <name val="Arial"/>
      <family val="2"/>
    </font>
    <font>
      <sz val="20"/>
      <name val="Arial"/>
      <family val="2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4F4F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 applyAlignment="1">
      <alignment horizontal="left" vertical="top"/>
    </xf>
    <xf numFmtId="49" fontId="0" fillId="0" borderId="0" xfId="0" applyNumberFormat="1" applyAlignment="1">
      <alignment horizontal="left" vertical="top"/>
    </xf>
    <xf numFmtId="49" fontId="13" fillId="0" borderId="0" xfId="0" applyNumberFormat="1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7" fillId="0" borderId="0" xfId="0" applyFont="1" applyAlignment="1" applyProtection="1">
      <alignment horizontal="left" vertical="top"/>
      <protection hidden="1"/>
    </xf>
    <xf numFmtId="0" fontId="9" fillId="0" borderId="0" xfId="0" applyFont="1" applyAlignment="1" applyProtection="1">
      <alignment horizontal="left" vertical="top"/>
      <protection hidden="1"/>
    </xf>
    <xf numFmtId="0" fontId="7" fillId="0" borderId="0" xfId="0" applyFont="1" applyAlignment="1" applyProtection="1">
      <alignment horizontal="left" wrapText="1"/>
      <protection hidden="1"/>
    </xf>
    <xf numFmtId="0" fontId="7" fillId="0" borderId="0" xfId="0" applyFont="1" applyAlignment="1" applyProtection="1">
      <alignment horizontal="left" vertical="top" wrapText="1"/>
      <protection hidden="1"/>
    </xf>
    <xf numFmtId="0" fontId="9" fillId="0" borderId="0" xfId="0" applyFont="1" applyAlignment="1" applyProtection="1">
      <alignment horizontal="left" vertical="top" wrapText="1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right" vertical="center" wrapText="1"/>
      <protection hidden="1"/>
    </xf>
    <xf numFmtId="0" fontId="0" fillId="0" borderId="0" xfId="0" applyAlignment="1" applyProtection="1">
      <alignment horizontal="left" vertical="top"/>
      <protection hidden="1"/>
    </xf>
    <xf numFmtId="0" fontId="6" fillId="0" borderId="0" xfId="0" applyFont="1" applyAlignment="1" applyProtection="1">
      <alignment wrapText="1"/>
      <protection hidden="1"/>
    </xf>
    <xf numFmtId="0" fontId="5" fillId="0" borderId="15" xfId="0" applyFont="1" applyBorder="1" applyAlignment="1" applyProtection="1">
      <alignment horizontal="left" vertical="top" wrapText="1"/>
      <protection hidden="1"/>
    </xf>
    <xf numFmtId="0" fontId="5" fillId="0" borderId="0" xfId="0" applyFont="1" applyAlignment="1" applyProtection="1">
      <alignment horizontal="left" vertical="top" wrapText="1"/>
      <protection hidden="1"/>
    </xf>
    <xf numFmtId="0" fontId="5" fillId="0" borderId="16" xfId="0" applyFont="1" applyBorder="1" applyAlignment="1" applyProtection="1">
      <alignment horizontal="left" vertical="top" wrapText="1"/>
      <protection hidden="1"/>
    </xf>
    <xf numFmtId="0" fontId="2" fillId="0" borderId="15" xfId="0" applyFont="1" applyBorder="1" applyAlignment="1" applyProtection="1">
      <alignment horizontal="center" vertical="top" wrapText="1"/>
      <protection hidden="1"/>
    </xf>
    <xf numFmtId="0" fontId="5" fillId="0" borderId="12" xfId="0" applyFont="1" applyBorder="1" applyAlignment="1" applyProtection="1">
      <alignment horizontal="left" vertical="top" wrapText="1"/>
      <protection hidden="1"/>
    </xf>
    <xf numFmtId="0" fontId="5" fillId="0" borderId="13" xfId="0" applyFont="1" applyBorder="1" applyAlignment="1" applyProtection="1">
      <alignment horizontal="left" vertical="top" wrapText="1"/>
      <protection hidden="1"/>
    </xf>
    <xf numFmtId="0" fontId="5" fillId="0" borderId="14" xfId="0" applyFont="1" applyBorder="1" applyAlignment="1" applyProtection="1">
      <alignment horizontal="left" vertical="top" wrapText="1"/>
      <protection hidden="1"/>
    </xf>
    <xf numFmtId="49" fontId="7" fillId="0" borderId="0" xfId="0" applyNumberFormat="1" applyFont="1" applyAlignment="1" applyProtection="1">
      <alignment horizontal="left" vertical="top"/>
      <protection hidden="1"/>
    </xf>
    <xf numFmtId="0" fontId="4" fillId="0" borderId="0" xfId="0" applyFont="1" applyAlignment="1" applyProtection="1">
      <alignment vertical="top" wrapText="1"/>
      <protection hidden="1"/>
    </xf>
    <xf numFmtId="0" fontId="7" fillId="0" borderId="0" xfId="0" applyFont="1" applyAlignment="1" applyProtection="1">
      <alignment horizontal="left"/>
      <protection hidden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/>
    </xf>
    <xf numFmtId="0" fontId="7" fillId="0" borderId="0" xfId="0" applyFont="1" applyAlignment="1" applyProtection="1">
      <alignment horizontal="center"/>
      <protection hidden="1"/>
    </xf>
    <xf numFmtId="0" fontId="14" fillId="0" borderId="0" xfId="0" applyFont="1" applyAlignment="1" applyProtection="1">
      <alignment vertical="top" wrapText="1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wrapText="1"/>
      <protection hidden="1"/>
    </xf>
    <xf numFmtId="0" fontId="14" fillId="0" borderId="0" xfId="0" applyFont="1" applyAlignment="1" applyProtection="1">
      <alignment horizontal="center" vertical="top" wrapText="1"/>
      <protection hidden="1"/>
    </xf>
    <xf numFmtId="0" fontId="7" fillId="0" borderId="0" xfId="0" applyFont="1" applyAlignment="1">
      <alignment horizontal="center" vertical="top"/>
    </xf>
    <xf numFmtId="0" fontId="21" fillId="0" borderId="0" xfId="0" applyFont="1" applyAlignment="1" applyProtection="1">
      <alignment horizontal="left" vertical="top"/>
      <protection hidden="1"/>
    </xf>
    <xf numFmtId="0" fontId="2" fillId="0" borderId="0" xfId="0" applyFont="1" applyAlignment="1" applyProtection="1">
      <alignment horizontal="left" vertical="top"/>
      <protection hidden="1"/>
    </xf>
    <xf numFmtId="0" fontId="22" fillId="0" borderId="0" xfId="0" applyFont="1" applyAlignment="1" applyProtection="1">
      <alignment horizontal="left" vertical="top"/>
      <protection hidden="1"/>
    </xf>
    <xf numFmtId="0" fontId="2" fillId="0" borderId="0" xfId="0" applyFont="1" applyAlignment="1" applyProtection="1">
      <alignment horizontal="center"/>
      <protection hidden="1"/>
    </xf>
    <xf numFmtId="0" fontId="22" fillId="0" borderId="0" xfId="0" applyFont="1" applyAlignment="1" applyProtection="1">
      <alignment horizontal="left" vertical="top" wrapText="1"/>
      <protection hidden="1"/>
    </xf>
    <xf numFmtId="0" fontId="2" fillId="0" borderId="0" xfId="0" applyFont="1" applyAlignment="1" applyProtection="1">
      <alignment horizontal="left"/>
      <protection hidden="1"/>
    </xf>
    <xf numFmtId="0" fontId="23" fillId="0" borderId="0" xfId="0" applyFont="1" applyAlignment="1" applyProtection="1">
      <alignment horizontal="left" vertical="top"/>
      <protection hidden="1"/>
    </xf>
    <xf numFmtId="0" fontId="23" fillId="0" borderId="0" xfId="0" applyFont="1" applyAlignment="1">
      <alignment horizontal="left" vertical="top"/>
    </xf>
    <xf numFmtId="49" fontId="2" fillId="0" borderId="0" xfId="0" applyNumberFormat="1" applyFont="1" applyAlignment="1" applyProtection="1">
      <alignment horizontal="left" vertical="top"/>
      <protection hidden="1"/>
    </xf>
    <xf numFmtId="164" fontId="10" fillId="2" borderId="0" xfId="0" applyNumberFormat="1" applyFont="1" applyFill="1" applyAlignment="1" applyProtection="1">
      <alignment horizontal="center" vertical="center" wrapText="1"/>
      <protection hidden="1"/>
    </xf>
    <xf numFmtId="164" fontId="10" fillId="2" borderId="16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left" wrapText="1"/>
      <protection hidden="1"/>
    </xf>
    <xf numFmtId="0" fontId="15" fillId="2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left" vertical="top" wrapText="1"/>
      <protection hidden="1"/>
    </xf>
    <xf numFmtId="0" fontId="4" fillId="0" borderId="0" xfId="0" applyFont="1" applyAlignment="1" applyProtection="1">
      <alignment horizontal="center" vertical="top" wrapText="1"/>
      <protection hidden="1"/>
    </xf>
    <xf numFmtId="0" fontId="19" fillId="0" borderId="1" xfId="0" quotePrefix="1" applyFont="1" applyBorder="1" applyAlignment="1" applyProtection="1">
      <alignment horizontal="right" wrapText="1"/>
      <protection hidden="1"/>
    </xf>
    <xf numFmtId="0" fontId="19" fillId="0" borderId="2" xfId="0" applyFont="1" applyBorder="1" applyAlignment="1" applyProtection="1">
      <alignment horizontal="right" wrapText="1"/>
      <protection hidden="1"/>
    </xf>
    <xf numFmtId="0" fontId="19" fillId="0" borderId="3" xfId="0" applyFont="1" applyBorder="1" applyAlignment="1" applyProtection="1">
      <alignment horizontal="right" wrapText="1"/>
      <protection hidden="1"/>
    </xf>
    <xf numFmtId="0" fontId="19" fillId="0" borderId="4" xfId="0" applyFont="1" applyBorder="1" applyAlignment="1" applyProtection="1">
      <alignment horizontal="right" wrapText="1"/>
      <protection hidden="1"/>
    </xf>
    <xf numFmtId="0" fontId="19" fillId="0" borderId="0" xfId="0" applyFont="1" applyAlignment="1" applyProtection="1">
      <alignment horizontal="right" wrapText="1"/>
      <protection hidden="1"/>
    </xf>
    <xf numFmtId="0" fontId="19" fillId="0" borderId="5" xfId="0" applyFont="1" applyBorder="1" applyAlignment="1" applyProtection="1">
      <alignment horizontal="right" wrapText="1"/>
      <protection hidden="1"/>
    </xf>
    <xf numFmtId="0" fontId="19" fillId="0" borderId="6" xfId="0" applyFont="1" applyBorder="1" applyAlignment="1" applyProtection="1">
      <alignment horizontal="right" wrapText="1"/>
      <protection hidden="1"/>
    </xf>
    <xf numFmtId="0" fontId="19" fillId="0" borderId="7" xfId="0" applyFont="1" applyBorder="1" applyAlignment="1" applyProtection="1">
      <alignment horizontal="right" wrapText="1"/>
      <protection hidden="1"/>
    </xf>
    <xf numFmtId="0" fontId="19" fillId="0" borderId="8" xfId="0" applyFont="1" applyBorder="1" applyAlignment="1" applyProtection="1">
      <alignment horizontal="right" wrapTex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3" fontId="17" fillId="2" borderId="0" xfId="0" applyNumberFormat="1" applyFont="1" applyFill="1" applyAlignment="1" applyProtection="1">
      <alignment horizontal="right" vertical="center" wrapText="1"/>
      <protection hidden="1"/>
    </xf>
    <xf numFmtId="3" fontId="18" fillId="2" borderId="0" xfId="0" applyNumberFormat="1" applyFont="1" applyFill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3" fontId="16" fillId="2" borderId="0" xfId="0" applyNumberFormat="1" applyFont="1" applyFill="1" applyAlignment="1" applyProtection="1">
      <alignment horizontal="right" vertical="center" wrapText="1"/>
      <protection hidden="1"/>
    </xf>
    <xf numFmtId="15" fontId="10" fillId="2" borderId="0" xfId="0" applyNumberFormat="1" applyFont="1" applyFill="1" applyAlignment="1" applyProtection="1">
      <alignment horizontal="center" vertical="center" wrapText="1"/>
      <protection hidden="1"/>
    </xf>
    <xf numFmtId="49" fontId="9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center" vertical="top" wrapText="1"/>
      <protection hidden="1"/>
    </xf>
    <xf numFmtId="0" fontId="16" fillId="2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hidden="1"/>
    </xf>
    <xf numFmtId="0" fontId="5" fillId="0" borderId="9" xfId="0" applyFont="1" applyBorder="1" applyAlignment="1" applyProtection="1">
      <alignment horizontal="left" vertical="center" wrapText="1"/>
      <protection hidden="1"/>
    </xf>
    <xf numFmtId="0" fontId="5" fillId="0" borderId="10" xfId="0" applyFont="1" applyBorder="1" applyAlignment="1" applyProtection="1">
      <alignment horizontal="left" vertical="center" wrapText="1"/>
      <protection hidden="1"/>
    </xf>
    <xf numFmtId="0" fontId="5" fillId="0" borderId="11" xfId="0" applyFont="1" applyBorder="1" applyAlignment="1" applyProtection="1">
      <alignment horizontal="left" vertical="center" wrapText="1"/>
      <protection hidden="1"/>
    </xf>
    <xf numFmtId="0" fontId="5" fillId="0" borderId="15" xfId="0" applyFont="1" applyBorder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5" fillId="0" borderId="16" xfId="0" applyFont="1" applyBorder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horizontal="left" vertical="top" wrapText="1"/>
      <protection hidden="1"/>
    </xf>
    <xf numFmtId="0" fontId="16" fillId="2" borderId="0" xfId="0" applyFont="1" applyFill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top" wrapText="1"/>
      <protection hidden="1"/>
    </xf>
    <xf numFmtId="49" fontId="9" fillId="2" borderId="0" xfId="0" applyNumberFormat="1" applyFont="1" applyFill="1" applyAlignment="1" applyProtection="1">
      <alignment horizontal="center" vertical="center" wrapText="1"/>
      <protection locked="0"/>
    </xf>
    <xf numFmtId="49" fontId="7" fillId="2" borderId="0" xfId="0" applyNumberFormat="1" applyFont="1" applyFill="1" applyAlignment="1" applyProtection="1">
      <alignment horizontal="left" vertical="center" wrapText="1"/>
      <protection locked="0"/>
    </xf>
    <xf numFmtId="3" fontId="17" fillId="2" borderId="0" xfId="0" applyNumberFormat="1" applyFont="1" applyFill="1" applyAlignment="1" applyProtection="1">
      <alignment horizontal="right" vertical="center" wrapText="1"/>
      <protection locked="0"/>
    </xf>
    <xf numFmtId="3" fontId="18" fillId="2" borderId="0" xfId="0" applyNumberFormat="1" applyFont="1" applyFill="1" applyAlignment="1" applyProtection="1">
      <alignment horizontal="left" vertical="center" wrapText="1"/>
      <protection locked="0"/>
    </xf>
    <xf numFmtId="3" fontId="16" fillId="2" borderId="0" xfId="0" applyNumberFormat="1" applyFont="1" applyFill="1" applyAlignment="1" applyProtection="1">
      <alignment horizontal="right" vertical="center" wrapText="1"/>
      <protection locked="0"/>
    </xf>
    <xf numFmtId="164" fontId="10" fillId="2" borderId="0" xfId="0" applyNumberFormat="1" applyFont="1" applyFill="1" applyAlignment="1" applyProtection="1">
      <alignment horizontal="center" vertical="center" wrapText="1"/>
      <protection locked="0" hidden="1"/>
    </xf>
    <xf numFmtId="164" fontId="10" fillId="2" borderId="16" xfId="0" applyNumberFormat="1" applyFont="1" applyFill="1" applyBorder="1" applyAlignment="1" applyProtection="1">
      <alignment horizontal="center" vertical="center" wrapText="1"/>
      <protection locked="0" hidden="1"/>
    </xf>
    <xf numFmtId="0" fontId="11" fillId="0" borderId="15" xfId="0" applyFont="1" applyBorder="1" applyAlignment="1" applyProtection="1">
      <alignment horizontal="center" vertical="top" wrapText="1"/>
      <protection hidden="1"/>
    </xf>
    <xf numFmtId="0" fontId="11" fillId="0" borderId="0" xfId="0" applyFont="1" applyAlignment="1" applyProtection="1">
      <alignment horizontal="center" vertical="top" wrapText="1"/>
      <protection hidden="1"/>
    </xf>
    <xf numFmtId="0" fontId="11" fillId="0" borderId="16" xfId="0" applyFont="1" applyBorder="1" applyAlignment="1" applyProtection="1">
      <alignment horizontal="center" vertical="top" wrapText="1"/>
      <protection hidden="1"/>
    </xf>
    <xf numFmtId="0" fontId="7" fillId="0" borderId="0" xfId="0" applyFont="1" applyAlignment="1">
      <alignment horizontal="center" vertical="top"/>
    </xf>
    <xf numFmtId="0" fontId="7" fillId="3" borderId="0" xfId="0" applyFont="1" applyFill="1" applyAlignment="1" applyProtection="1">
      <alignment horizontal="center" vertical="top"/>
      <protection locked="0"/>
    </xf>
    <xf numFmtId="0" fontId="20" fillId="0" borderId="9" xfId="0" applyFont="1" applyBorder="1" applyAlignment="1" applyProtection="1">
      <alignment horizontal="center" vertical="center" wrapText="1"/>
      <protection hidden="1"/>
    </xf>
    <xf numFmtId="0" fontId="20" fillId="0" borderId="10" xfId="0" applyFont="1" applyBorder="1" applyAlignment="1" applyProtection="1">
      <alignment horizontal="center" vertical="center" wrapText="1"/>
      <protection hidden="1"/>
    </xf>
    <xf numFmtId="0" fontId="20" fillId="0" borderId="11" xfId="0" applyFont="1" applyBorder="1" applyAlignment="1" applyProtection="1">
      <alignment horizontal="center" vertical="center" wrapText="1"/>
      <protection hidden="1"/>
    </xf>
    <xf numFmtId="0" fontId="20" fillId="0" borderId="15" xfId="0" applyFont="1" applyBorder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horizontal="center" vertical="center" wrapText="1"/>
      <protection hidden="1"/>
    </xf>
    <xf numFmtId="0" fontId="20" fillId="0" borderId="16" xfId="0" applyFont="1" applyBorder="1" applyAlignment="1" applyProtection="1">
      <alignment horizontal="center" vertical="center" wrapText="1"/>
      <protection hidden="1"/>
    </xf>
    <xf numFmtId="0" fontId="20" fillId="0" borderId="12" xfId="0" applyFont="1" applyBorder="1" applyAlignment="1" applyProtection="1">
      <alignment horizontal="center" vertical="center" wrapText="1"/>
      <protection hidden="1"/>
    </xf>
    <xf numFmtId="0" fontId="20" fillId="0" borderId="13" xfId="0" applyFont="1" applyBorder="1" applyAlignment="1" applyProtection="1">
      <alignment horizontal="center" vertical="center" wrapText="1"/>
      <protection hidden="1"/>
    </xf>
    <xf numFmtId="0" fontId="20" fillId="0" borderId="14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left" vertical="top"/>
      <protection hidden="1"/>
    </xf>
    <xf numFmtId="0" fontId="7" fillId="0" borderId="0" xfId="0" applyFont="1" applyAlignment="1" applyProtection="1">
      <alignment horizontal="center" vertical="top"/>
      <protection hidden="1"/>
    </xf>
    <xf numFmtId="0" fontId="16" fillId="2" borderId="0" xfId="0" applyFont="1" applyFill="1" applyAlignment="1" applyProtection="1">
      <alignment vertical="top" wrapText="1"/>
      <protection hidden="1"/>
    </xf>
    <xf numFmtId="0" fontId="7" fillId="3" borderId="0" xfId="0" applyFont="1" applyFill="1" applyAlignment="1" applyProtection="1">
      <alignment horizontal="left" vertical="top"/>
      <protection locked="0"/>
    </xf>
    <xf numFmtId="49" fontId="15" fillId="2" borderId="0" xfId="0" applyNumberFormat="1" applyFont="1" applyFill="1" applyAlignment="1" applyProtection="1">
      <alignment horizontal="center" vertical="center" wrapText="1"/>
      <protection locked="0"/>
    </xf>
    <xf numFmtId="15" fontId="10" fillId="2" borderId="0" xfId="0" applyNumberFormat="1" applyFont="1" applyFill="1" applyAlignment="1" applyProtection="1">
      <alignment horizontal="center" vertical="center" wrapText="1"/>
      <protection locked="0"/>
    </xf>
    <xf numFmtId="0" fontId="16" fillId="2" borderId="0" xfId="0" applyFont="1" applyFill="1" applyAlignment="1" applyProtection="1">
      <alignment horizontal="left" vertical="top" wrapText="1"/>
      <protection hidden="1"/>
    </xf>
    <xf numFmtId="0" fontId="9" fillId="2" borderId="0" xfId="0" applyFont="1" applyFill="1" applyAlignment="1">
      <alignment horizontal="center" vertical="center" wrapText="1"/>
    </xf>
  </cellXfs>
  <cellStyles count="1">
    <cellStyle name="Standard" xfId="0" builtinId="0"/>
  </cellStyles>
  <dxfs count="27"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strike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strike val="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strike val="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109499</xdr:colOff>
      <xdr:row>43</xdr:row>
      <xdr:rowOff>61455</xdr:rowOff>
    </xdr:from>
    <xdr:ext cx="180340" cy="360045"/>
    <xdr:sp macro="" textlink="">
      <xdr:nvSpPr>
        <xdr:cNvPr id="25" name="Shape 25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795424" y="7500480"/>
          <a:ext cx="180340" cy="360045"/>
        </a:xfrm>
        <a:custGeom>
          <a:avLst/>
          <a:gdLst/>
          <a:ahLst/>
          <a:cxnLst/>
          <a:rect l="0" t="0" r="0" b="0"/>
          <a:pathLst>
            <a:path w="180340" h="360045">
              <a:moveTo>
                <a:pt x="179997" y="0"/>
              </a:moveTo>
              <a:lnTo>
                <a:pt x="0" y="359994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  <xdr:twoCellAnchor editAs="absolute">
    <xdr:from>
      <xdr:col>14</xdr:col>
      <xdr:colOff>61535</xdr:colOff>
      <xdr:row>41</xdr:row>
      <xdr:rowOff>377825</xdr:rowOff>
    </xdr:from>
    <xdr:to>
      <xdr:col>23</xdr:col>
      <xdr:colOff>367030</xdr:colOff>
      <xdr:row>45</xdr:row>
      <xdr:rowOff>228600</xdr:rowOff>
    </xdr:to>
    <xdr:sp macro="" textlink="OrtCalc" fLocksText="0">
      <xdr:nvSpPr>
        <xdr:cNvPr id="12" name="ZoneText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4920555" y="7223125"/>
          <a:ext cx="6966645" cy="113347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 anchorCtr="0"/>
        <a:lstStyle/>
        <a:p>
          <a:pPr algn="ctr"/>
          <a:fld id="{04203513-A62D-4019-9B95-FB1995284BE2}" type="TxLink">
            <a:rPr lang="en-US" sz="72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en-US" sz="7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14</xdr:col>
      <xdr:colOff>61666</xdr:colOff>
      <xdr:row>38</xdr:row>
      <xdr:rowOff>1617</xdr:rowOff>
    </xdr:from>
    <xdr:to>
      <xdr:col>23</xdr:col>
      <xdr:colOff>365477</xdr:colOff>
      <xdr:row>42</xdr:row>
      <xdr:rowOff>0</xdr:rowOff>
    </xdr:to>
    <xdr:sp macro="" textlink="NPAcalc" fLocksText="0">
      <xdr:nvSpPr>
        <xdr:cNvPr id="3" name="Zone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938889" y="6275211"/>
          <a:ext cx="6956777" cy="1037167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 anchorCtr="0"/>
        <a:lstStyle/>
        <a:p>
          <a:pPr algn="ctr"/>
          <a:fld id="{1984D291-BDC8-4FA2-AFD8-71E50E6EF886}" type="TxLink">
            <a:rPr lang="en-US" sz="8000" b="0" i="0" u="none" strike="noStrike">
              <a:solidFill>
                <a:srgbClr val="000000"/>
              </a:solidFill>
              <a:latin typeface="Arial Black" panose="020B0A04020102020204" pitchFamily="34" charset="0"/>
              <a:cs typeface="Times New Roman"/>
            </a:rPr>
            <a:pPr algn="ctr"/>
            <a:t> </a:t>
          </a:fld>
          <a:endParaRPr lang="fr-CH" sz="8000">
            <a:latin typeface="Arial Black" panose="020B0A04020102020204" pitchFamily="34" charset="0"/>
          </a:endParaRPr>
        </a:p>
      </xdr:txBody>
    </xdr:sp>
    <xdr:clientData/>
  </xdr:twoCellAnchor>
  <xdr:oneCellAnchor>
    <xdr:from>
      <xdr:col>5</xdr:col>
      <xdr:colOff>109499</xdr:colOff>
      <xdr:row>88</xdr:row>
      <xdr:rowOff>61455</xdr:rowOff>
    </xdr:from>
    <xdr:ext cx="180340" cy="360045"/>
    <xdr:sp macro="" textlink="">
      <xdr:nvSpPr>
        <xdr:cNvPr id="9" name="Shape 2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993332" y="7448622"/>
          <a:ext cx="180340" cy="360045"/>
        </a:xfrm>
        <a:custGeom>
          <a:avLst/>
          <a:gdLst/>
          <a:ahLst/>
          <a:cxnLst/>
          <a:rect l="0" t="0" r="0" b="0"/>
          <a:pathLst>
            <a:path w="180340" h="360045">
              <a:moveTo>
                <a:pt x="179997" y="0"/>
              </a:moveTo>
              <a:lnTo>
                <a:pt x="0" y="359994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  <xdr:twoCellAnchor editAs="absolute">
    <xdr:from>
      <xdr:col>14</xdr:col>
      <xdr:colOff>76200</xdr:colOff>
      <xdr:row>86</xdr:row>
      <xdr:rowOff>377825</xdr:rowOff>
    </xdr:from>
    <xdr:to>
      <xdr:col>23</xdr:col>
      <xdr:colOff>403285</xdr:colOff>
      <xdr:row>91</xdr:row>
      <xdr:rowOff>2540</xdr:rowOff>
    </xdr:to>
    <xdr:sp macro="" textlink="OrtCalc" fLocksText="0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940300" y="15503525"/>
          <a:ext cx="6966645" cy="113982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 anchorCtr="0"/>
        <a:lstStyle/>
        <a:p>
          <a:pPr algn="ctr"/>
          <a:fld id="{04203513-A62D-4019-9B95-FB1995284BE2}" type="TxLink">
            <a:rPr lang="en-US" sz="72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en-US" sz="7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14</xdr:col>
      <xdr:colOff>100461</xdr:colOff>
      <xdr:row>83</xdr:row>
      <xdr:rowOff>1617</xdr:rowOff>
    </xdr:from>
    <xdr:to>
      <xdr:col>23</xdr:col>
      <xdr:colOff>405542</xdr:colOff>
      <xdr:row>87</xdr:row>
      <xdr:rowOff>0</xdr:rowOff>
    </xdr:to>
    <xdr:sp macro="" textlink="NPAcalc" fLocksText="0">
      <xdr:nvSpPr>
        <xdr:cNvPr id="11" name="ZoneText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4954401" y="14547850"/>
          <a:ext cx="6956071" cy="10350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 anchorCtr="0"/>
        <a:lstStyle/>
        <a:p>
          <a:pPr algn="ctr"/>
          <a:fld id="{1984D291-BDC8-4FA2-AFD8-71E50E6EF886}" type="TxLink">
            <a:rPr lang="en-US" sz="8000" b="0" i="0" u="none" strike="noStrike">
              <a:solidFill>
                <a:srgbClr val="000000"/>
              </a:solidFill>
              <a:latin typeface="Arial Black" panose="020B0A04020102020204" pitchFamily="34" charset="0"/>
              <a:cs typeface="Times New Roman"/>
            </a:rPr>
            <a:pPr algn="ctr"/>
            <a:t> </a:t>
          </a:fld>
          <a:endParaRPr lang="fr-CH" sz="8000">
            <a:latin typeface="Arial Black" panose="020B0A04020102020204" pitchFamily="34" charset="0"/>
          </a:endParaRPr>
        </a:p>
      </xdr:txBody>
    </xdr:sp>
    <xdr:clientData/>
  </xdr:twoCellAnchor>
  <xdr:oneCellAnchor>
    <xdr:from>
      <xdr:col>5</xdr:col>
      <xdr:colOff>109499</xdr:colOff>
      <xdr:row>133</xdr:row>
      <xdr:rowOff>61455</xdr:rowOff>
    </xdr:from>
    <xdr:ext cx="180340" cy="360045"/>
    <xdr:sp macro="" textlink="">
      <xdr:nvSpPr>
        <xdr:cNvPr id="16" name="Shape 2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989099" y="15822155"/>
          <a:ext cx="180340" cy="360045"/>
        </a:xfrm>
        <a:custGeom>
          <a:avLst/>
          <a:gdLst/>
          <a:ahLst/>
          <a:cxnLst/>
          <a:rect l="0" t="0" r="0" b="0"/>
          <a:pathLst>
            <a:path w="180340" h="360045">
              <a:moveTo>
                <a:pt x="179997" y="0"/>
              </a:moveTo>
              <a:lnTo>
                <a:pt x="0" y="359994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  <xdr:twoCellAnchor editAs="absolute">
    <xdr:from>
      <xdr:col>14</xdr:col>
      <xdr:colOff>62230</xdr:colOff>
      <xdr:row>131</xdr:row>
      <xdr:rowOff>377825</xdr:rowOff>
    </xdr:from>
    <xdr:to>
      <xdr:col>23</xdr:col>
      <xdr:colOff>366455</xdr:colOff>
      <xdr:row>136</xdr:row>
      <xdr:rowOff>2540</xdr:rowOff>
    </xdr:to>
    <xdr:sp macro="" textlink="OrtCalc" fLocksText="0">
      <xdr:nvSpPr>
        <xdr:cNvPr id="17" name="ZoneText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927600" y="23783925"/>
          <a:ext cx="6966645" cy="113982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 anchorCtr="0"/>
        <a:lstStyle/>
        <a:p>
          <a:pPr algn="ctr"/>
          <a:fld id="{04203513-A62D-4019-9B95-FB1995284BE2}" type="TxLink">
            <a:rPr lang="en-US" sz="72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en-US" sz="7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14</xdr:col>
      <xdr:colOff>99191</xdr:colOff>
      <xdr:row>128</xdr:row>
      <xdr:rowOff>0</xdr:rowOff>
    </xdr:from>
    <xdr:to>
      <xdr:col>23</xdr:col>
      <xdr:colOff>405542</xdr:colOff>
      <xdr:row>132</xdr:row>
      <xdr:rowOff>0</xdr:rowOff>
    </xdr:to>
    <xdr:sp macro="" textlink="NPAcalc" fLocksText="0">
      <xdr:nvSpPr>
        <xdr:cNvPr id="18" name="ZoneText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948051" y="22828250"/>
          <a:ext cx="6956071" cy="10350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 anchorCtr="0"/>
        <a:lstStyle/>
        <a:p>
          <a:pPr algn="ctr"/>
          <a:fld id="{1984D291-BDC8-4FA2-AFD8-71E50E6EF886}" type="TxLink">
            <a:rPr lang="en-US" sz="8000" b="0" i="0" u="none" strike="noStrike">
              <a:solidFill>
                <a:srgbClr val="000000"/>
              </a:solidFill>
              <a:latin typeface="Arial Black" panose="020B0A04020102020204" pitchFamily="34" charset="0"/>
              <a:cs typeface="Times New Roman"/>
            </a:rPr>
            <a:pPr algn="ctr"/>
            <a:t> </a:t>
          </a:fld>
          <a:endParaRPr lang="fr-CH" sz="8000">
            <a:latin typeface="Arial Black" panose="020B0A040201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109499</xdr:colOff>
      <xdr:row>43</xdr:row>
      <xdr:rowOff>61455</xdr:rowOff>
    </xdr:from>
    <xdr:ext cx="180340" cy="360045"/>
    <xdr:sp macro="" textlink="">
      <xdr:nvSpPr>
        <xdr:cNvPr id="3" name="Shape 2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989099" y="7541755"/>
          <a:ext cx="180340" cy="360045"/>
        </a:xfrm>
        <a:custGeom>
          <a:avLst/>
          <a:gdLst/>
          <a:ahLst/>
          <a:cxnLst/>
          <a:rect l="0" t="0" r="0" b="0"/>
          <a:pathLst>
            <a:path w="180340" h="360045">
              <a:moveTo>
                <a:pt x="179997" y="0"/>
              </a:moveTo>
              <a:lnTo>
                <a:pt x="0" y="359994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  <xdr:twoCellAnchor editAs="absolute">
    <xdr:from>
      <xdr:col>14</xdr:col>
      <xdr:colOff>62805</xdr:colOff>
      <xdr:row>41</xdr:row>
      <xdr:rowOff>377825</xdr:rowOff>
    </xdr:from>
    <xdr:to>
      <xdr:col>23</xdr:col>
      <xdr:colOff>368300</xdr:colOff>
      <xdr:row>45</xdr:row>
      <xdr:rowOff>228600</xdr:rowOff>
    </xdr:to>
    <xdr:sp macro="" textlink="OrtCalc" fLocksText="0">
      <xdr:nvSpPr>
        <xdr:cNvPr id="4" name="ZoneText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4920555" y="7223125"/>
          <a:ext cx="6966645" cy="113347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 anchorCtr="0"/>
        <a:lstStyle/>
        <a:p>
          <a:pPr algn="ctr"/>
          <a:fld id="{04203513-A62D-4019-9B95-FB1995284BE2}" type="TxLink">
            <a:rPr lang="en-US" sz="72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en-US" sz="7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14</xdr:col>
      <xdr:colOff>62936</xdr:colOff>
      <xdr:row>38</xdr:row>
      <xdr:rowOff>0</xdr:rowOff>
    </xdr:from>
    <xdr:to>
      <xdr:col>23</xdr:col>
      <xdr:colOff>366747</xdr:colOff>
      <xdr:row>42</xdr:row>
      <xdr:rowOff>0</xdr:rowOff>
    </xdr:to>
    <xdr:sp macro="" textlink="NPAcalc" fLocksText="0">
      <xdr:nvSpPr>
        <xdr:cNvPr id="5" name="ZoneText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4934656" y="6267450"/>
          <a:ext cx="6956071" cy="10350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 anchorCtr="0"/>
        <a:lstStyle/>
        <a:p>
          <a:pPr algn="ctr"/>
          <a:fld id="{1984D291-BDC8-4FA2-AFD8-71E50E6EF886}" type="TxLink">
            <a:rPr lang="en-US" sz="8000" b="0" i="0" u="none" strike="noStrike">
              <a:solidFill>
                <a:srgbClr val="000000"/>
              </a:solidFill>
              <a:latin typeface="Arial Black" panose="020B0A04020102020204" pitchFamily="34" charset="0"/>
              <a:cs typeface="Times New Roman"/>
            </a:rPr>
            <a:pPr algn="ctr"/>
            <a:t> </a:t>
          </a:fld>
          <a:endParaRPr lang="fr-CH" sz="8000">
            <a:latin typeface="Arial Black" panose="020B0A04020102020204" pitchFamily="34" charset="0"/>
          </a:endParaRPr>
        </a:p>
      </xdr:txBody>
    </xdr:sp>
    <xdr:clientData/>
  </xdr:twoCellAnchor>
  <xdr:oneCellAnchor>
    <xdr:from>
      <xdr:col>5</xdr:col>
      <xdr:colOff>109499</xdr:colOff>
      <xdr:row>88</xdr:row>
      <xdr:rowOff>61455</xdr:rowOff>
    </xdr:from>
    <xdr:ext cx="180340" cy="360045"/>
    <xdr:sp macro="" textlink="">
      <xdr:nvSpPr>
        <xdr:cNvPr id="7" name="Shape 2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1989099" y="15822155"/>
          <a:ext cx="180340" cy="360045"/>
        </a:xfrm>
        <a:custGeom>
          <a:avLst/>
          <a:gdLst/>
          <a:ahLst/>
          <a:cxnLst/>
          <a:rect l="0" t="0" r="0" b="0"/>
          <a:pathLst>
            <a:path w="180340" h="360045">
              <a:moveTo>
                <a:pt x="179997" y="0"/>
              </a:moveTo>
              <a:lnTo>
                <a:pt x="0" y="359994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  <xdr:twoCellAnchor editAs="absolute">
    <xdr:from>
      <xdr:col>14</xdr:col>
      <xdr:colOff>76200</xdr:colOff>
      <xdr:row>86</xdr:row>
      <xdr:rowOff>377825</xdr:rowOff>
    </xdr:from>
    <xdr:to>
      <xdr:col>23</xdr:col>
      <xdr:colOff>404555</xdr:colOff>
      <xdr:row>91</xdr:row>
      <xdr:rowOff>1954</xdr:rowOff>
    </xdr:to>
    <xdr:sp macro="" textlink="OrtCalc" fLocksText="0">
      <xdr:nvSpPr>
        <xdr:cNvPr id="8" name="ZoneText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4940300" y="15503525"/>
          <a:ext cx="6966645" cy="113982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 anchorCtr="0"/>
        <a:lstStyle/>
        <a:p>
          <a:pPr algn="ctr"/>
          <a:fld id="{04203513-A62D-4019-9B95-FB1995284BE2}" type="TxLink">
            <a:rPr lang="en-US" sz="72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en-US" sz="7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14</xdr:col>
      <xdr:colOff>101731</xdr:colOff>
      <xdr:row>83</xdr:row>
      <xdr:rowOff>0</xdr:rowOff>
    </xdr:from>
    <xdr:to>
      <xdr:col>23</xdr:col>
      <xdr:colOff>406812</xdr:colOff>
      <xdr:row>87</xdr:row>
      <xdr:rowOff>0</xdr:rowOff>
    </xdr:to>
    <xdr:sp macro="" textlink="NPAcalc" fLocksText="0">
      <xdr:nvSpPr>
        <xdr:cNvPr id="9" name="ZoneText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4954401" y="14547850"/>
          <a:ext cx="6956071" cy="10350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 anchorCtr="0"/>
        <a:lstStyle/>
        <a:p>
          <a:pPr algn="ctr"/>
          <a:fld id="{1984D291-BDC8-4FA2-AFD8-71E50E6EF886}" type="TxLink">
            <a:rPr lang="en-US" sz="8000" b="0" i="0" u="none" strike="noStrike">
              <a:solidFill>
                <a:srgbClr val="000000"/>
              </a:solidFill>
              <a:latin typeface="Arial Black" panose="020B0A04020102020204" pitchFamily="34" charset="0"/>
              <a:cs typeface="Times New Roman"/>
            </a:rPr>
            <a:pPr algn="ctr"/>
            <a:t> </a:t>
          </a:fld>
          <a:endParaRPr lang="fr-CH" sz="8000">
            <a:latin typeface="Arial Black" panose="020B0A04020102020204" pitchFamily="34" charset="0"/>
          </a:endParaRPr>
        </a:p>
      </xdr:txBody>
    </xdr:sp>
    <xdr:clientData/>
  </xdr:twoCellAnchor>
  <xdr:oneCellAnchor>
    <xdr:from>
      <xdr:col>5</xdr:col>
      <xdr:colOff>109499</xdr:colOff>
      <xdr:row>133</xdr:row>
      <xdr:rowOff>61455</xdr:rowOff>
    </xdr:from>
    <xdr:ext cx="180340" cy="360045"/>
    <xdr:sp macro="" textlink="">
      <xdr:nvSpPr>
        <xdr:cNvPr id="11" name="Shape 25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1989099" y="24102555"/>
          <a:ext cx="180340" cy="360045"/>
        </a:xfrm>
        <a:custGeom>
          <a:avLst/>
          <a:gdLst/>
          <a:ahLst/>
          <a:cxnLst/>
          <a:rect l="0" t="0" r="0" b="0"/>
          <a:pathLst>
            <a:path w="180340" h="360045">
              <a:moveTo>
                <a:pt x="179997" y="0"/>
              </a:moveTo>
              <a:lnTo>
                <a:pt x="0" y="359994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  <xdr:twoCellAnchor editAs="absolute">
    <xdr:from>
      <xdr:col>14</xdr:col>
      <xdr:colOff>63500</xdr:colOff>
      <xdr:row>131</xdr:row>
      <xdr:rowOff>377825</xdr:rowOff>
    </xdr:from>
    <xdr:to>
      <xdr:col>23</xdr:col>
      <xdr:colOff>367725</xdr:colOff>
      <xdr:row>136</xdr:row>
      <xdr:rowOff>1954</xdr:rowOff>
    </xdr:to>
    <xdr:sp macro="" textlink="OrtCalc" fLocksText="0">
      <xdr:nvSpPr>
        <xdr:cNvPr id="12" name="ZoneText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4927600" y="23783925"/>
          <a:ext cx="6966645" cy="113982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 anchorCtr="0"/>
        <a:lstStyle/>
        <a:p>
          <a:pPr algn="ctr"/>
          <a:fld id="{04203513-A62D-4019-9B95-FB1995284BE2}" type="TxLink">
            <a:rPr lang="en-US" sz="72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en-US" sz="7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14</xdr:col>
      <xdr:colOff>100461</xdr:colOff>
      <xdr:row>128</xdr:row>
      <xdr:rowOff>0</xdr:rowOff>
    </xdr:from>
    <xdr:to>
      <xdr:col>23</xdr:col>
      <xdr:colOff>406812</xdr:colOff>
      <xdr:row>132</xdr:row>
      <xdr:rowOff>0</xdr:rowOff>
    </xdr:to>
    <xdr:sp macro="" textlink="NPAcalc" fLocksText="0">
      <xdr:nvSpPr>
        <xdr:cNvPr id="13" name="ZoneText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4948051" y="22828250"/>
          <a:ext cx="6956071" cy="10350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 anchorCtr="0"/>
        <a:lstStyle/>
        <a:p>
          <a:pPr algn="ctr"/>
          <a:fld id="{1984D291-BDC8-4FA2-AFD8-71E50E6EF886}" type="TxLink">
            <a:rPr lang="en-US" sz="8000" b="0" i="0" u="none" strike="noStrike">
              <a:solidFill>
                <a:srgbClr val="000000"/>
              </a:solidFill>
              <a:latin typeface="Arial Black" panose="020B0A04020102020204" pitchFamily="34" charset="0"/>
              <a:cs typeface="Times New Roman"/>
            </a:rPr>
            <a:pPr algn="ctr"/>
            <a:t> </a:t>
          </a:fld>
          <a:endParaRPr lang="fr-CH" sz="8000">
            <a:latin typeface="Arial Black" panose="020B0A040201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109499</xdr:colOff>
      <xdr:row>43</xdr:row>
      <xdr:rowOff>61455</xdr:rowOff>
    </xdr:from>
    <xdr:ext cx="180340" cy="360045"/>
    <xdr:sp macro="" textlink="">
      <xdr:nvSpPr>
        <xdr:cNvPr id="2" name="Shape 25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989099" y="7541755"/>
          <a:ext cx="180340" cy="360045"/>
        </a:xfrm>
        <a:custGeom>
          <a:avLst/>
          <a:gdLst/>
          <a:ahLst/>
          <a:cxnLst/>
          <a:rect l="0" t="0" r="0" b="0"/>
          <a:pathLst>
            <a:path w="180340" h="360045">
              <a:moveTo>
                <a:pt x="179997" y="0"/>
              </a:moveTo>
              <a:lnTo>
                <a:pt x="0" y="359994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  <xdr:twoCellAnchor editAs="absolute">
    <xdr:from>
      <xdr:col>14</xdr:col>
      <xdr:colOff>61535</xdr:colOff>
      <xdr:row>41</xdr:row>
      <xdr:rowOff>377825</xdr:rowOff>
    </xdr:from>
    <xdr:to>
      <xdr:col>23</xdr:col>
      <xdr:colOff>367030</xdr:colOff>
      <xdr:row>45</xdr:row>
      <xdr:rowOff>228600</xdr:rowOff>
    </xdr:to>
    <xdr:sp macro="" textlink="OrtCalc" fLocksText="0">
      <xdr:nvSpPr>
        <xdr:cNvPr id="3" name="ZoneText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4920555" y="7223125"/>
          <a:ext cx="6966645" cy="113347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 anchorCtr="0"/>
        <a:lstStyle/>
        <a:p>
          <a:pPr algn="ctr"/>
          <a:fld id="{04203513-A62D-4019-9B95-FB1995284BE2}" type="TxLink">
            <a:rPr lang="en-US" sz="72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en-US" sz="7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14</xdr:col>
      <xdr:colOff>61666</xdr:colOff>
      <xdr:row>38</xdr:row>
      <xdr:rowOff>0</xdr:rowOff>
    </xdr:from>
    <xdr:to>
      <xdr:col>23</xdr:col>
      <xdr:colOff>365477</xdr:colOff>
      <xdr:row>42</xdr:row>
      <xdr:rowOff>0</xdr:rowOff>
    </xdr:to>
    <xdr:sp macro="" textlink="NPAcalc" fLocksText="0">
      <xdr:nvSpPr>
        <xdr:cNvPr id="4" name="ZoneText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4934656" y="6267450"/>
          <a:ext cx="6956071" cy="10350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 anchorCtr="0"/>
        <a:lstStyle/>
        <a:p>
          <a:pPr algn="ctr"/>
          <a:fld id="{1984D291-BDC8-4FA2-AFD8-71E50E6EF886}" type="TxLink">
            <a:rPr lang="en-US" sz="8000" b="0" i="0" u="none" strike="noStrike">
              <a:solidFill>
                <a:srgbClr val="000000"/>
              </a:solidFill>
              <a:latin typeface="Arial Black" panose="020B0A04020102020204" pitchFamily="34" charset="0"/>
              <a:cs typeface="Times New Roman"/>
            </a:rPr>
            <a:pPr algn="ctr"/>
            <a:t> </a:t>
          </a:fld>
          <a:endParaRPr lang="fr-CH" sz="8000">
            <a:latin typeface="Arial Black" panose="020B0A04020102020204" pitchFamily="34" charset="0"/>
          </a:endParaRPr>
        </a:p>
      </xdr:txBody>
    </xdr:sp>
    <xdr:clientData/>
  </xdr:twoCellAnchor>
  <xdr:oneCellAnchor>
    <xdr:from>
      <xdr:col>5</xdr:col>
      <xdr:colOff>109499</xdr:colOff>
      <xdr:row>88</xdr:row>
      <xdr:rowOff>61455</xdr:rowOff>
    </xdr:from>
    <xdr:ext cx="180340" cy="360045"/>
    <xdr:sp macro="" textlink="">
      <xdr:nvSpPr>
        <xdr:cNvPr id="5" name="Shape 25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1989099" y="15822155"/>
          <a:ext cx="180340" cy="360045"/>
        </a:xfrm>
        <a:custGeom>
          <a:avLst/>
          <a:gdLst/>
          <a:ahLst/>
          <a:cxnLst/>
          <a:rect l="0" t="0" r="0" b="0"/>
          <a:pathLst>
            <a:path w="180340" h="360045">
              <a:moveTo>
                <a:pt x="179997" y="0"/>
              </a:moveTo>
              <a:lnTo>
                <a:pt x="0" y="359994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  <xdr:twoCellAnchor editAs="absolute">
    <xdr:from>
      <xdr:col>14</xdr:col>
      <xdr:colOff>76200</xdr:colOff>
      <xdr:row>86</xdr:row>
      <xdr:rowOff>377825</xdr:rowOff>
    </xdr:from>
    <xdr:to>
      <xdr:col>23</xdr:col>
      <xdr:colOff>403285</xdr:colOff>
      <xdr:row>91</xdr:row>
      <xdr:rowOff>2208</xdr:rowOff>
    </xdr:to>
    <xdr:sp macro="" textlink="OrtCalc" fLocksText="0">
      <xdr:nvSpPr>
        <xdr:cNvPr id="6" name="ZoneText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4940300" y="15503525"/>
          <a:ext cx="6966645" cy="113982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 anchorCtr="0"/>
        <a:lstStyle/>
        <a:p>
          <a:pPr algn="ctr"/>
          <a:fld id="{04203513-A62D-4019-9B95-FB1995284BE2}" type="TxLink">
            <a:rPr lang="en-US" sz="72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en-US" sz="7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14</xdr:col>
      <xdr:colOff>100461</xdr:colOff>
      <xdr:row>83</xdr:row>
      <xdr:rowOff>0</xdr:rowOff>
    </xdr:from>
    <xdr:to>
      <xdr:col>23</xdr:col>
      <xdr:colOff>405542</xdr:colOff>
      <xdr:row>87</xdr:row>
      <xdr:rowOff>0</xdr:rowOff>
    </xdr:to>
    <xdr:sp macro="" textlink="NPAcalc" fLocksText="0">
      <xdr:nvSpPr>
        <xdr:cNvPr id="7" name="ZoneTexte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4954401" y="14547850"/>
          <a:ext cx="6956071" cy="10350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 anchorCtr="0"/>
        <a:lstStyle/>
        <a:p>
          <a:pPr algn="ctr"/>
          <a:fld id="{1984D291-BDC8-4FA2-AFD8-71E50E6EF886}" type="TxLink">
            <a:rPr lang="en-US" sz="8000" b="0" i="0" u="none" strike="noStrike">
              <a:solidFill>
                <a:srgbClr val="000000"/>
              </a:solidFill>
              <a:latin typeface="Arial Black" panose="020B0A04020102020204" pitchFamily="34" charset="0"/>
              <a:cs typeface="Times New Roman"/>
            </a:rPr>
            <a:pPr algn="ctr"/>
            <a:t> </a:t>
          </a:fld>
          <a:endParaRPr lang="fr-CH" sz="8000">
            <a:latin typeface="Arial Black" panose="020B0A04020102020204" pitchFamily="34" charset="0"/>
          </a:endParaRPr>
        </a:p>
      </xdr:txBody>
    </xdr:sp>
    <xdr:clientData/>
  </xdr:twoCellAnchor>
  <xdr:oneCellAnchor>
    <xdr:from>
      <xdr:col>5</xdr:col>
      <xdr:colOff>109499</xdr:colOff>
      <xdr:row>133</xdr:row>
      <xdr:rowOff>61455</xdr:rowOff>
    </xdr:from>
    <xdr:ext cx="180340" cy="360045"/>
    <xdr:sp macro="" textlink="">
      <xdr:nvSpPr>
        <xdr:cNvPr id="8" name="Shape 25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/>
      </xdr:nvSpPr>
      <xdr:spPr>
        <a:xfrm>
          <a:off x="1989099" y="24102555"/>
          <a:ext cx="180340" cy="360045"/>
        </a:xfrm>
        <a:custGeom>
          <a:avLst/>
          <a:gdLst/>
          <a:ahLst/>
          <a:cxnLst/>
          <a:rect l="0" t="0" r="0" b="0"/>
          <a:pathLst>
            <a:path w="180340" h="360045">
              <a:moveTo>
                <a:pt x="179997" y="0"/>
              </a:moveTo>
              <a:lnTo>
                <a:pt x="0" y="359994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oneCellAnchor>
  <xdr:twoCellAnchor editAs="absolute">
    <xdr:from>
      <xdr:col>14</xdr:col>
      <xdr:colOff>62230</xdr:colOff>
      <xdr:row>131</xdr:row>
      <xdr:rowOff>377825</xdr:rowOff>
    </xdr:from>
    <xdr:to>
      <xdr:col>23</xdr:col>
      <xdr:colOff>366455</xdr:colOff>
      <xdr:row>136</xdr:row>
      <xdr:rowOff>2209</xdr:rowOff>
    </xdr:to>
    <xdr:sp macro="" textlink="OrtCalc" fLocksText="0">
      <xdr:nvSpPr>
        <xdr:cNvPr id="9" name="ZoneText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4927600" y="23783925"/>
          <a:ext cx="6966645" cy="113982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 anchorCtr="0"/>
        <a:lstStyle/>
        <a:p>
          <a:pPr algn="ctr"/>
          <a:fld id="{04203513-A62D-4019-9B95-FB1995284BE2}" type="TxLink">
            <a:rPr lang="en-US" sz="72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 </a:t>
          </a:fld>
          <a:endParaRPr lang="en-US" sz="7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14</xdr:col>
      <xdr:colOff>99191</xdr:colOff>
      <xdr:row>128</xdr:row>
      <xdr:rowOff>0</xdr:rowOff>
    </xdr:from>
    <xdr:to>
      <xdr:col>23</xdr:col>
      <xdr:colOff>405542</xdr:colOff>
      <xdr:row>132</xdr:row>
      <xdr:rowOff>0</xdr:rowOff>
    </xdr:to>
    <xdr:sp macro="" textlink="NPAcalc" fLocksText="0">
      <xdr:nvSpPr>
        <xdr:cNvPr id="10" name="ZoneTexte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/>
      </xdr:nvSpPr>
      <xdr:spPr>
        <a:xfrm>
          <a:off x="4948051" y="22828250"/>
          <a:ext cx="6956071" cy="103505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 anchorCtr="0"/>
        <a:lstStyle/>
        <a:p>
          <a:pPr algn="ctr"/>
          <a:fld id="{1984D291-BDC8-4FA2-AFD8-71E50E6EF886}" type="TxLink">
            <a:rPr lang="en-US" sz="8000" b="0" i="0" u="none" strike="noStrike">
              <a:solidFill>
                <a:srgbClr val="000000"/>
              </a:solidFill>
              <a:latin typeface="Arial Black" panose="020B0A04020102020204" pitchFamily="34" charset="0"/>
              <a:cs typeface="Times New Roman"/>
            </a:rPr>
            <a:pPr algn="ctr"/>
            <a:t> </a:t>
          </a:fld>
          <a:endParaRPr lang="fr-CH" sz="8000">
            <a:latin typeface="Arial Black" panose="020B0A040201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Post-Farben DM hell">
      <a:dk1>
        <a:sysClr val="windowText" lastClr="000000"/>
      </a:dk1>
      <a:lt1>
        <a:srgbClr val="FFFFFF"/>
      </a:lt1>
      <a:dk2>
        <a:srgbClr val="F4F3F1"/>
      </a:dk2>
      <a:lt2>
        <a:srgbClr val="FFCC00"/>
      </a:lt2>
      <a:accent1>
        <a:srgbClr val="0076A8"/>
      </a:accent1>
      <a:accent2>
        <a:srgbClr val="00968F"/>
      </a:accent2>
      <a:accent3>
        <a:srgbClr val="AA9D2E"/>
      </a:accent3>
      <a:accent4>
        <a:srgbClr val="7566A0"/>
      </a:accent4>
      <a:accent5>
        <a:srgbClr val="C5299B"/>
      </a:accent5>
      <a:accent6>
        <a:srgbClr val="E03C31"/>
      </a:accent6>
      <a:hlink>
        <a:srgbClr val="000000"/>
      </a:hlink>
      <a:folHlink>
        <a:srgbClr val="000000"/>
      </a:folHlink>
    </a:clrScheme>
    <a:fontScheme name="Post-Schrift">
      <a:majorFont>
        <a:latin typeface="Frutiger 45 Light"/>
        <a:ea typeface=""/>
        <a:cs typeface=""/>
      </a:majorFont>
      <a:minorFont>
        <a:latin typeface="Frutiger 45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B1:AI156"/>
  <sheetViews>
    <sheetView showGridLines="0" showRowColHeaders="0" tabSelected="1" zoomScaleNormal="100" workbookViewId="0"/>
  </sheetViews>
  <sheetFormatPr baseColWidth="10" defaultColWidth="9.33203125" defaultRowHeight="13.2" x14ac:dyDescent="0.25"/>
  <cols>
    <col min="1" max="1" width="4.109375" style="4" customWidth="1"/>
    <col min="2" max="2" width="10.44140625" style="4" customWidth="1"/>
    <col min="3" max="3" width="4.6640625" style="4" customWidth="1"/>
    <col min="4" max="4" width="2.109375" style="4" customWidth="1"/>
    <col min="5" max="5" width="8" style="4" customWidth="1"/>
    <col min="6" max="8" width="6.77734375" style="4" customWidth="1"/>
    <col min="9" max="9" width="11.44140625" style="4" customWidth="1"/>
    <col min="10" max="10" width="4.6640625" style="4" customWidth="1"/>
    <col min="11" max="11" width="1.109375" style="4" customWidth="1"/>
    <col min="12" max="12" width="4.6640625" style="4" customWidth="1"/>
    <col min="13" max="13" width="3.33203125" style="4" customWidth="1"/>
    <col min="14" max="14" width="1.109375" style="4" customWidth="1"/>
    <col min="15" max="15" width="12.6640625" style="4" customWidth="1"/>
    <col min="16" max="16" width="6.77734375" style="4" customWidth="1"/>
    <col min="17" max="17" width="11.77734375" style="4" customWidth="1"/>
    <col min="18" max="18" width="3.6640625" style="4" customWidth="1"/>
    <col min="19" max="19" width="14.77734375" style="4" customWidth="1"/>
    <col min="20" max="20" width="2.109375" style="4" customWidth="1"/>
    <col min="21" max="21" width="25.44140625" style="4" customWidth="1"/>
    <col min="22" max="22" width="10.44140625" style="4" customWidth="1"/>
    <col min="23" max="23" width="16.77734375" style="4" customWidth="1"/>
    <col min="24" max="24" width="7.77734375" style="4" customWidth="1"/>
    <col min="25" max="25" width="9.33203125" style="4"/>
    <col min="26" max="26" width="9.33203125" style="4" customWidth="1"/>
    <col min="27" max="27" width="9.33203125" style="32" hidden="1" customWidth="1"/>
    <col min="28" max="31" width="34.6640625" style="32" hidden="1" customWidth="1"/>
    <col min="32" max="32" width="9.33203125" style="32" hidden="1" customWidth="1"/>
    <col min="33" max="33" width="9.33203125" style="32" customWidth="1"/>
    <col min="34" max="34" width="9.33203125" style="4" customWidth="1"/>
    <col min="35" max="16384" width="9.33203125" style="4"/>
  </cols>
  <sheetData>
    <row r="1" spans="2:35" ht="63.75" customHeight="1" x14ac:dyDescent="0.25">
      <c r="B1" s="72" t="s">
        <v>0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Z1" s="31"/>
      <c r="AB1" s="33" t="s">
        <v>1</v>
      </c>
      <c r="AC1" s="34" t="s">
        <v>2</v>
      </c>
      <c r="AD1" s="33" t="s">
        <v>1</v>
      </c>
      <c r="AE1" s="32" t="s">
        <v>3</v>
      </c>
      <c r="AF1" s="32">
        <v>1</v>
      </c>
      <c r="AH1" s="31"/>
      <c r="AI1" s="31"/>
    </row>
    <row r="2" spans="2:35" ht="5.25" customHeight="1" x14ac:dyDescent="0.25">
      <c r="B2" s="6"/>
      <c r="C2" s="6"/>
      <c r="D2" s="6"/>
      <c r="E2" s="6"/>
      <c r="F2" s="6"/>
      <c r="G2" s="6"/>
      <c r="H2" s="6"/>
      <c r="I2" s="6"/>
      <c r="J2" s="44"/>
      <c r="K2" s="44"/>
      <c r="L2" s="44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Z2" s="31"/>
      <c r="AB2" s="33" t="s">
        <v>4</v>
      </c>
      <c r="AC2" s="34" t="s">
        <v>5</v>
      </c>
      <c r="AD2" s="33" t="s">
        <v>4</v>
      </c>
      <c r="AE2" s="32" t="s">
        <v>3</v>
      </c>
      <c r="AF2" s="32">
        <v>2</v>
      </c>
      <c r="AH2" s="31"/>
      <c r="AI2" s="31"/>
    </row>
    <row r="3" spans="2:35" ht="5.25" customHeight="1" x14ac:dyDescent="0.25">
      <c r="B3" s="44" t="s">
        <v>6</v>
      </c>
      <c r="C3" s="44"/>
      <c r="D3" s="6"/>
      <c r="E3" s="6"/>
      <c r="F3" s="6"/>
      <c r="G3" s="6"/>
      <c r="H3" s="6"/>
      <c r="I3" s="6"/>
      <c r="J3" s="44"/>
      <c r="K3" s="44"/>
      <c r="L3" s="44"/>
      <c r="M3" s="6"/>
      <c r="N3" s="6"/>
      <c r="O3" s="65"/>
      <c r="P3" s="6"/>
      <c r="Q3" s="6"/>
      <c r="R3" s="6"/>
      <c r="S3" s="6"/>
      <c r="T3" s="6"/>
      <c r="U3" s="6"/>
      <c r="V3" s="6"/>
      <c r="W3" s="6"/>
      <c r="X3" s="6"/>
      <c r="Z3" s="31"/>
      <c r="AB3" s="33" t="s">
        <v>7</v>
      </c>
      <c r="AC3" s="34" t="s">
        <v>8</v>
      </c>
      <c r="AD3" s="33" t="s">
        <v>9</v>
      </c>
      <c r="AE3" s="32" t="s">
        <v>10</v>
      </c>
      <c r="AF3" s="32">
        <v>3</v>
      </c>
      <c r="AH3" s="31"/>
      <c r="AI3" s="31"/>
    </row>
    <row r="4" spans="2:35" ht="6.15" customHeight="1" x14ac:dyDescent="0.25">
      <c r="B4" s="44"/>
      <c r="C4" s="44"/>
      <c r="D4" s="6"/>
      <c r="E4" s="6"/>
      <c r="F4" s="6"/>
      <c r="G4" s="6"/>
      <c r="H4" s="6"/>
      <c r="I4" s="6"/>
      <c r="J4" s="44"/>
      <c r="K4" s="44"/>
      <c r="L4" s="44"/>
      <c r="M4" s="6"/>
      <c r="N4" s="6"/>
      <c r="O4" s="65"/>
      <c r="P4" s="65"/>
      <c r="Q4" s="74" t="s">
        <v>11</v>
      </c>
      <c r="R4" s="74"/>
      <c r="S4" s="74"/>
      <c r="T4" s="76"/>
      <c r="U4" s="76"/>
      <c r="V4" s="76"/>
      <c r="W4" s="76"/>
      <c r="X4" s="7"/>
      <c r="Z4" s="31"/>
      <c r="AB4" s="33" t="s">
        <v>12</v>
      </c>
      <c r="AC4" s="34" t="s">
        <v>13</v>
      </c>
      <c r="AD4" s="33" t="s">
        <v>14</v>
      </c>
      <c r="AE4" s="32" t="s">
        <v>15</v>
      </c>
      <c r="AF4" s="32">
        <v>4</v>
      </c>
      <c r="AH4" s="31"/>
      <c r="AI4" s="31"/>
    </row>
    <row r="5" spans="2:35" ht="5.25" customHeight="1" x14ac:dyDescent="0.25">
      <c r="B5" s="44"/>
      <c r="C5" s="4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5"/>
      <c r="P5" s="65"/>
      <c r="Q5" s="74"/>
      <c r="R5" s="74"/>
      <c r="S5" s="74"/>
      <c r="T5" s="76"/>
      <c r="U5" s="76"/>
      <c r="V5" s="76"/>
      <c r="W5" s="76"/>
      <c r="X5" s="7"/>
      <c r="Z5" s="31"/>
      <c r="AB5" s="33" t="s">
        <v>16</v>
      </c>
      <c r="AC5" s="34" t="s">
        <v>13</v>
      </c>
      <c r="AD5" s="33" t="s">
        <v>17</v>
      </c>
      <c r="AE5" s="32" t="s">
        <v>18</v>
      </c>
      <c r="AF5" s="32">
        <v>5</v>
      </c>
      <c r="AH5" s="31"/>
      <c r="AI5" s="31"/>
    </row>
    <row r="6" spans="2:35" ht="5.25" customHeight="1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21"/>
      <c r="P6" s="65"/>
      <c r="Q6" s="74"/>
      <c r="R6" s="74"/>
      <c r="S6" s="74"/>
      <c r="T6" s="76"/>
      <c r="U6" s="76"/>
      <c r="V6" s="76"/>
      <c r="W6" s="76"/>
      <c r="X6" s="7"/>
      <c r="Z6" s="31"/>
      <c r="AB6" s="33" t="s">
        <v>19</v>
      </c>
      <c r="AC6" s="34" t="s">
        <v>2</v>
      </c>
      <c r="AD6" s="35" t="s">
        <v>19</v>
      </c>
      <c r="AE6" s="32" t="s">
        <v>20</v>
      </c>
      <c r="AF6" s="32">
        <v>6</v>
      </c>
      <c r="AH6" s="31"/>
      <c r="AI6" s="31"/>
    </row>
    <row r="7" spans="2:35" ht="32.1" customHeight="1" x14ac:dyDescent="0.25">
      <c r="B7" s="64"/>
      <c r="C7" s="64"/>
      <c r="D7" s="64"/>
      <c r="E7" s="64"/>
      <c r="F7" s="64"/>
      <c r="G7" s="64"/>
      <c r="H7" s="64"/>
      <c r="I7" s="64"/>
      <c r="J7" s="64"/>
      <c r="K7" s="9"/>
      <c r="L7" s="9"/>
      <c r="M7" s="9"/>
      <c r="N7" s="9"/>
      <c r="S7" s="10" t="str">
        <f>IF('CAB2'!D27,"T&amp;T","")</f>
        <v/>
      </c>
      <c r="T7" s="63" t="str">
        <f>Encode2</f>
        <v/>
      </c>
      <c r="U7" s="63"/>
      <c r="V7" s="63"/>
      <c r="W7" s="63"/>
      <c r="X7" s="26"/>
      <c r="Z7" s="31"/>
      <c r="AB7" s="33" t="s">
        <v>21</v>
      </c>
      <c r="AC7" s="34" t="s">
        <v>2</v>
      </c>
      <c r="AD7" s="33" t="s">
        <v>21</v>
      </c>
      <c r="AE7" s="32" t="s">
        <v>20</v>
      </c>
      <c r="AF7" s="32">
        <v>7</v>
      </c>
      <c r="AH7" s="31"/>
      <c r="AI7" s="31"/>
    </row>
    <row r="8" spans="2:35" ht="7.5" customHeight="1" x14ac:dyDescent="0.25">
      <c r="B8" s="64"/>
      <c r="C8" s="64"/>
      <c r="D8" s="64"/>
      <c r="E8" s="64"/>
      <c r="F8" s="64"/>
      <c r="G8" s="64"/>
      <c r="H8" s="64"/>
      <c r="I8" s="64"/>
      <c r="J8" s="64"/>
      <c r="K8" s="6"/>
      <c r="L8" s="11"/>
      <c r="M8" s="11"/>
      <c r="N8" s="6"/>
      <c r="O8" s="11"/>
      <c r="P8" s="11"/>
      <c r="Q8" s="11"/>
      <c r="R8" s="11"/>
      <c r="S8" s="11"/>
      <c r="T8" s="63"/>
      <c r="U8" s="63"/>
      <c r="V8" s="63"/>
      <c r="W8" s="63"/>
      <c r="X8" s="26"/>
      <c r="Z8" s="31"/>
      <c r="AB8" s="33" t="s">
        <v>22</v>
      </c>
      <c r="AC8" s="34" t="s">
        <v>5</v>
      </c>
      <c r="AD8" s="33" t="s">
        <v>22</v>
      </c>
      <c r="AE8" s="32" t="s">
        <v>20</v>
      </c>
      <c r="AF8" s="32">
        <v>8</v>
      </c>
      <c r="AH8" s="31"/>
      <c r="AI8" s="31"/>
    </row>
    <row r="9" spans="2:35" ht="20.100000000000001" customHeight="1" x14ac:dyDescent="0.25">
      <c r="B9" s="64"/>
      <c r="C9" s="64"/>
      <c r="D9" s="64"/>
      <c r="E9" s="64"/>
      <c r="F9" s="64"/>
      <c r="G9" s="64"/>
      <c r="H9" s="64"/>
      <c r="I9" s="64"/>
      <c r="J9" s="64"/>
      <c r="K9" s="9"/>
      <c r="L9" s="11"/>
      <c r="M9" s="11"/>
      <c r="N9" s="9"/>
      <c r="S9" s="11"/>
      <c r="T9" s="63"/>
      <c r="U9" s="63"/>
      <c r="V9" s="63"/>
      <c r="W9" s="63"/>
      <c r="X9" s="26"/>
      <c r="Z9" s="31"/>
      <c r="AB9" s="33" t="s">
        <v>160</v>
      </c>
      <c r="AC9" s="34" t="s">
        <v>13</v>
      </c>
      <c r="AD9" s="33" t="s">
        <v>160</v>
      </c>
      <c r="AE9" s="32" t="s">
        <v>3</v>
      </c>
      <c r="AF9" s="32">
        <v>9</v>
      </c>
      <c r="AH9" s="31"/>
      <c r="AI9" s="31"/>
    </row>
    <row r="10" spans="2:35" ht="20.100000000000001" customHeight="1" x14ac:dyDescent="0.25">
      <c r="B10" s="64"/>
      <c r="C10" s="64"/>
      <c r="D10" s="64"/>
      <c r="E10" s="64"/>
      <c r="F10" s="64"/>
      <c r="G10" s="64"/>
      <c r="H10" s="64"/>
      <c r="I10" s="64"/>
      <c r="J10" s="64"/>
      <c r="K10" s="9"/>
      <c r="L10" s="11"/>
      <c r="M10" s="11"/>
      <c r="N10" s="9"/>
      <c r="O10" s="22" t="s">
        <v>23</v>
      </c>
      <c r="P10"/>
      <c r="Q10"/>
      <c r="R10"/>
      <c r="S10" s="11"/>
      <c r="T10" s="63"/>
      <c r="U10" s="63"/>
      <c r="V10" s="63"/>
      <c r="W10" s="63"/>
      <c r="X10" s="29"/>
      <c r="Z10" s="31"/>
      <c r="AB10" s="33" t="s">
        <v>24</v>
      </c>
      <c r="AC10" s="34" t="s">
        <v>8</v>
      </c>
      <c r="AD10" s="33" t="s">
        <v>24</v>
      </c>
      <c r="AE10" s="32" t="s">
        <v>3</v>
      </c>
      <c r="AF10" s="32">
        <v>10</v>
      </c>
      <c r="AH10" s="31"/>
      <c r="AI10" s="31"/>
    </row>
    <row r="11" spans="2:35" ht="19.350000000000001" customHeight="1" x14ac:dyDescent="0.25">
      <c r="B11" s="9"/>
      <c r="C11" s="6"/>
      <c r="D11" s="6"/>
      <c r="E11" s="6"/>
      <c r="F11" s="6"/>
      <c r="G11" s="6"/>
      <c r="H11" s="6"/>
      <c r="I11" s="6"/>
      <c r="J11" s="6"/>
      <c r="K11" s="6"/>
      <c r="L11" s="11"/>
      <c r="M11" s="11"/>
      <c r="N11" s="6"/>
      <c r="O11" s="73" t="s">
        <v>1</v>
      </c>
      <c r="P11" s="73"/>
      <c r="Q11" s="73"/>
      <c r="R11"/>
      <c r="S11" s="6"/>
      <c r="T11" s="6"/>
      <c r="U11" s="6"/>
      <c r="V11" s="6"/>
      <c r="W11" s="6"/>
      <c r="X11" s="6"/>
      <c r="Z11" s="31"/>
      <c r="AB11" s="32" t="s">
        <v>163</v>
      </c>
      <c r="AC11" s="36" t="s">
        <v>5</v>
      </c>
      <c r="AD11" s="32" t="s">
        <v>161</v>
      </c>
      <c r="AE11" s="32" t="s">
        <v>20</v>
      </c>
      <c r="AF11" s="32">
        <v>11</v>
      </c>
      <c r="AH11" s="31"/>
      <c r="AI11" s="31"/>
    </row>
    <row r="12" spans="2:35" ht="5.25" customHeight="1" x14ac:dyDescent="0.25">
      <c r="B12" s="6"/>
      <c r="C12" s="6"/>
      <c r="D12" s="6"/>
      <c r="E12" s="6"/>
      <c r="F12" s="6"/>
      <c r="G12" s="6"/>
      <c r="H12" s="6"/>
      <c r="I12" s="6"/>
      <c r="J12" s="6"/>
      <c r="K12" s="6"/>
      <c r="L12" s="11"/>
      <c r="M12" s="11"/>
      <c r="N12" s="6"/>
      <c r="O12" s="6"/>
      <c r="P12" s="6"/>
      <c r="Q12"/>
      <c r="R12"/>
      <c r="S12" s="87" t="str">
        <f>"auf " &amp; INDEX(ProduitCouleur,ProduitChoix) &amp; " Papier ausdrucken"</f>
        <v>auf weissem Papier ausdrucken</v>
      </c>
      <c r="T12" s="88"/>
      <c r="U12" s="88"/>
      <c r="V12" s="88"/>
      <c r="W12" s="89"/>
      <c r="X12"/>
      <c r="AB12" s="32" t="s">
        <v>164</v>
      </c>
      <c r="AC12" s="32" t="s">
        <v>8</v>
      </c>
      <c r="AD12" s="32" t="s">
        <v>162</v>
      </c>
      <c r="AE12" s="32" t="s">
        <v>20</v>
      </c>
      <c r="AF12" s="32">
        <v>12</v>
      </c>
    </row>
    <row r="13" spans="2:35" ht="9" customHeight="1" x14ac:dyDescent="0.25">
      <c r="B13" s="44" t="s">
        <v>25</v>
      </c>
      <c r="C13" s="6"/>
      <c r="D13" s="6"/>
      <c r="E13" s="6"/>
      <c r="F13" s="6"/>
      <c r="G13" s="6"/>
      <c r="H13" s="6"/>
      <c r="I13" s="6"/>
      <c r="J13" s="6"/>
      <c r="K13" s="6"/>
      <c r="L13" s="11"/>
      <c r="M13" s="11"/>
      <c r="N13" s="6"/>
      <c r="O13" s="6"/>
      <c r="P13" s="6"/>
      <c r="Q13"/>
      <c r="R13"/>
      <c r="S13" s="90"/>
      <c r="T13" s="91"/>
      <c r="U13" s="91"/>
      <c r="V13" s="91"/>
      <c r="W13" s="92"/>
      <c r="X13"/>
    </row>
    <row r="14" spans="2:35" ht="6.75" customHeight="1" x14ac:dyDescent="0.25">
      <c r="B14" s="44"/>
      <c r="C14" s="6"/>
      <c r="D14" s="6"/>
      <c r="E14" s="6"/>
      <c r="F14" s="6"/>
      <c r="G14" s="6"/>
      <c r="H14" s="6"/>
      <c r="I14" s="6"/>
      <c r="J14" s="6"/>
      <c r="K14" s="6"/>
      <c r="L14" s="11"/>
      <c r="M14" s="11"/>
      <c r="N14" s="6"/>
      <c r="O14" s="65" t="s">
        <v>23</v>
      </c>
      <c r="P14" s="6"/>
      <c r="Q14"/>
      <c r="R14"/>
      <c r="S14" s="90"/>
      <c r="T14" s="91"/>
      <c r="U14" s="91"/>
      <c r="V14" s="91"/>
      <c r="W14" s="92"/>
      <c r="X14"/>
    </row>
    <row r="15" spans="2:35" ht="5.25" customHeight="1" x14ac:dyDescent="0.25">
      <c r="B15" s="6"/>
      <c r="C15" s="6"/>
      <c r="D15" s="6"/>
      <c r="E15" s="6"/>
      <c r="F15" s="6"/>
      <c r="G15" s="6"/>
      <c r="H15" s="6"/>
      <c r="I15" s="6"/>
      <c r="J15" s="6"/>
      <c r="K15" s="6"/>
      <c r="L15" s="11"/>
      <c r="M15" s="11"/>
      <c r="N15" s="6"/>
      <c r="O15" s="65"/>
      <c r="P15" s="6"/>
      <c r="Q15"/>
      <c r="R15"/>
      <c r="S15" s="90"/>
      <c r="T15" s="91"/>
      <c r="U15" s="91"/>
      <c r="V15" s="91"/>
      <c r="W15" s="92"/>
      <c r="X15"/>
    </row>
    <row r="16" spans="2:35" ht="7.5" customHeight="1" x14ac:dyDescent="0.25">
      <c r="B16" s="64"/>
      <c r="C16" s="64"/>
      <c r="D16" s="64"/>
      <c r="E16" s="64"/>
      <c r="F16" s="64"/>
      <c r="G16" s="64"/>
      <c r="H16" s="64"/>
      <c r="I16" s="64"/>
      <c r="J16" s="64"/>
      <c r="K16" s="6"/>
      <c r="L16" s="11"/>
      <c r="M16" s="11"/>
      <c r="N16" s="6"/>
      <c r="O16" s="65"/>
      <c r="P16" s="6"/>
      <c r="Q16"/>
      <c r="R16"/>
      <c r="S16" s="93"/>
      <c r="T16" s="94"/>
      <c r="U16" s="94"/>
      <c r="V16" s="94"/>
      <c r="W16" s="95"/>
      <c r="X16"/>
    </row>
    <row r="17" spans="2:33" ht="5.25" customHeight="1" x14ac:dyDescent="0.45">
      <c r="B17" s="64"/>
      <c r="C17" s="64"/>
      <c r="D17" s="64"/>
      <c r="E17" s="64"/>
      <c r="F17" s="64"/>
      <c r="G17" s="64"/>
      <c r="H17" s="64"/>
      <c r="I17" s="64"/>
      <c r="J17" s="64"/>
      <c r="K17" s="6"/>
      <c r="L17" s="11"/>
      <c r="M17" s="11"/>
      <c r="N17" s="6"/>
      <c r="O17" s="6"/>
      <c r="P17" s="6"/>
      <c r="Q17" s="12"/>
      <c r="R17" s="12"/>
      <c r="S17" s="12"/>
      <c r="T17" s="12"/>
      <c r="U17" s="12"/>
      <c r="V17" s="12"/>
      <c r="W17" s="12"/>
      <c r="X17" s="12"/>
      <c r="AB17" s="37"/>
      <c r="AC17" s="37"/>
      <c r="AD17" s="37"/>
      <c r="AE17" s="37"/>
      <c r="AF17" s="37"/>
      <c r="AG17" s="37"/>
    </row>
    <row r="18" spans="2:33" ht="6.75" customHeight="1" x14ac:dyDescent="0.25">
      <c r="B18" s="64"/>
      <c r="C18" s="64"/>
      <c r="D18" s="64"/>
      <c r="E18" s="64"/>
      <c r="F18" s="64"/>
      <c r="G18" s="64"/>
      <c r="H18" s="64"/>
      <c r="I18" s="64"/>
      <c r="J18" s="64"/>
      <c r="K18" s="6"/>
      <c r="L18" s="11"/>
      <c r="M18" s="11"/>
      <c r="N18" s="6"/>
      <c r="P18" s="6"/>
      <c r="Q18" s="6"/>
      <c r="R18" s="6"/>
      <c r="S18" s="6"/>
      <c r="T18" s="6"/>
      <c r="U18" s="6"/>
      <c r="W18" s="6"/>
      <c r="X18" s="6"/>
      <c r="AB18" s="28">
        <f>VLOOKUP(ProduitSel,ProduitTable,5,0)</f>
        <v>1</v>
      </c>
      <c r="AC18" s="37"/>
      <c r="AD18" s="37"/>
      <c r="AE18" s="37"/>
      <c r="AF18" s="37"/>
      <c r="AG18" s="37"/>
    </row>
    <row r="19" spans="2:33" ht="67.5" customHeight="1" x14ac:dyDescent="0.25">
      <c r="B19" s="64"/>
      <c r="C19" s="64"/>
      <c r="D19" s="64"/>
      <c r="E19" s="64"/>
      <c r="F19" s="64"/>
      <c r="G19" s="64"/>
      <c r="H19" s="64"/>
      <c r="I19" s="64"/>
      <c r="J19" s="64"/>
      <c r="K19" s="7"/>
      <c r="L19" s="11"/>
      <c r="M19" s="11"/>
      <c r="N19" s="7"/>
      <c r="O19" s="66" t="str">
        <f>INDEX(ProduitAffiche,ProduitChoix)</f>
        <v>A-Post</v>
      </c>
      <c r="P19" s="67"/>
      <c r="Q19" s="67"/>
      <c r="R19" s="67"/>
      <c r="S19" s="67"/>
      <c r="T19" s="67"/>
      <c r="U19" s="67"/>
      <c r="V19" s="67"/>
      <c r="W19" s="67"/>
      <c r="X19" s="68"/>
      <c r="Z19" s="11"/>
      <c r="AA19" s="37"/>
    </row>
    <row r="20" spans="2:33" ht="8.25" customHeigh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11"/>
      <c r="M20" s="11"/>
      <c r="N20" s="6"/>
      <c r="O20" s="69"/>
      <c r="P20" s="70"/>
      <c r="Q20" s="70"/>
      <c r="R20" s="70"/>
      <c r="S20" s="70"/>
      <c r="T20" s="70"/>
      <c r="U20" s="70"/>
      <c r="V20" s="70"/>
      <c r="W20" s="70"/>
      <c r="X20" s="71"/>
      <c r="Z20" s="11"/>
      <c r="AA20" s="37"/>
    </row>
    <row r="21" spans="2:33" ht="21.75" customHeight="1" x14ac:dyDescent="0.25">
      <c r="B21" s="42" t="s">
        <v>26</v>
      </c>
      <c r="C21" s="42"/>
      <c r="D21" s="42"/>
      <c r="E21" s="9"/>
      <c r="F21" s="9"/>
      <c r="G21" s="9"/>
      <c r="H21" s="9"/>
      <c r="I21" s="9"/>
      <c r="J21" s="9"/>
      <c r="K21" s="9"/>
      <c r="L21" s="11"/>
      <c r="M21" s="11"/>
      <c r="N21" s="9"/>
      <c r="O21" s="69"/>
      <c r="P21" s="70"/>
      <c r="Q21" s="70"/>
      <c r="R21" s="70"/>
      <c r="S21" s="70"/>
      <c r="T21" s="70"/>
      <c r="U21" s="70"/>
      <c r="V21" s="70"/>
      <c r="W21" s="70"/>
      <c r="X21" s="71"/>
    </row>
    <row r="22" spans="2:33" ht="5.25" customHeight="1" x14ac:dyDescent="0.25">
      <c r="B22" s="6"/>
      <c r="C22" s="6"/>
      <c r="D22" s="6"/>
      <c r="E22" s="6"/>
      <c r="F22" s="6"/>
      <c r="G22" s="6"/>
      <c r="H22" s="6"/>
      <c r="I22" s="6"/>
      <c r="J22" s="6"/>
      <c r="K22" s="6"/>
      <c r="L22" s="11"/>
      <c r="M22" s="11"/>
      <c r="N22" s="6"/>
      <c r="O22" s="82" t="str">
        <f>INDEX(ProduitAffiche2,ProduitChoix)</f>
        <v xml:space="preserve"> </v>
      </c>
      <c r="P22" s="83"/>
      <c r="Q22" s="83"/>
      <c r="R22" s="83"/>
      <c r="S22" s="83"/>
      <c r="T22" s="83"/>
      <c r="U22" s="83"/>
      <c r="V22" s="83"/>
      <c r="W22" s="83"/>
      <c r="X22" s="84"/>
    </row>
    <row r="23" spans="2:33" ht="25.5" customHeight="1" x14ac:dyDescent="0.25">
      <c r="B23" s="100"/>
      <c r="C23" s="100"/>
      <c r="D23" s="100"/>
      <c r="E23" s="100"/>
      <c r="F23" s="100"/>
      <c r="G23" s="100"/>
      <c r="H23" s="100"/>
      <c r="I23" s="100"/>
      <c r="J23" s="100"/>
      <c r="K23" s="6"/>
      <c r="L23" s="11"/>
      <c r="M23" s="11"/>
      <c r="N23" s="6"/>
      <c r="O23" s="82"/>
      <c r="P23" s="83"/>
      <c r="Q23" s="83"/>
      <c r="R23" s="83"/>
      <c r="S23" s="83"/>
      <c r="T23" s="83"/>
      <c r="U23" s="83"/>
      <c r="V23" s="83"/>
      <c r="W23" s="83"/>
      <c r="X23" s="84"/>
    </row>
    <row r="24" spans="2:33" ht="5.25" customHeight="1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11"/>
      <c r="M24" s="11"/>
      <c r="N24" s="6"/>
      <c r="O24" s="82"/>
      <c r="P24" s="83"/>
      <c r="Q24" s="83"/>
      <c r="R24" s="83"/>
      <c r="S24" s="83"/>
      <c r="T24" s="83"/>
      <c r="U24" s="83"/>
      <c r="V24" s="83"/>
      <c r="W24" s="83"/>
      <c r="X24" s="84"/>
    </row>
    <row r="25" spans="2:33" ht="14.25" customHeight="1" x14ac:dyDescent="0.25">
      <c r="B25" s="44" t="s">
        <v>27</v>
      </c>
      <c r="C25" s="44"/>
      <c r="D25" s="44"/>
      <c r="E25" s="44"/>
      <c r="F25" s="9"/>
      <c r="G25" s="9"/>
      <c r="H25" s="9"/>
      <c r="I25" s="9"/>
      <c r="J25" s="9"/>
      <c r="K25" s="9"/>
      <c r="L25" s="11"/>
      <c r="M25" s="11"/>
      <c r="N25" s="9"/>
      <c r="O25" s="82"/>
      <c r="P25" s="83"/>
      <c r="Q25" s="83"/>
      <c r="R25" s="83"/>
      <c r="S25" s="83"/>
      <c r="T25" s="83"/>
      <c r="U25" s="83"/>
      <c r="V25" s="83"/>
      <c r="W25" s="83"/>
      <c r="X25" s="84"/>
    </row>
    <row r="26" spans="2:33" ht="5.25" customHeight="1" x14ac:dyDescent="0.25">
      <c r="B26" s="6"/>
      <c r="C26" s="6"/>
      <c r="D26" s="6"/>
      <c r="E26" s="6"/>
      <c r="F26" s="6"/>
      <c r="G26" s="6"/>
      <c r="H26" s="6"/>
      <c r="I26" s="6"/>
      <c r="J26" s="6"/>
      <c r="K26" s="6"/>
      <c r="L26" s="11"/>
      <c r="M26" s="11"/>
      <c r="N26" s="6"/>
      <c r="O26" s="13"/>
      <c r="P26" s="14"/>
      <c r="Q26" s="14"/>
      <c r="R26" s="14"/>
      <c r="S26" s="14"/>
      <c r="T26" s="14"/>
      <c r="U26" s="14"/>
      <c r="V26" s="14"/>
      <c r="W26" s="14"/>
      <c r="X26" s="15"/>
    </row>
    <row r="27" spans="2:33" ht="24.6" customHeight="1" x14ac:dyDescent="0.25">
      <c r="B27" s="100"/>
      <c r="C27" s="100"/>
      <c r="D27" s="100"/>
      <c r="E27" s="100"/>
      <c r="F27" s="100"/>
      <c r="G27" s="100"/>
      <c r="H27" s="100"/>
      <c r="I27" s="100"/>
      <c r="J27" s="100"/>
      <c r="K27" s="6"/>
      <c r="L27" s="11"/>
      <c r="M27" s="11"/>
      <c r="N27" s="6"/>
      <c r="O27" s="16" t="str">
        <f>IF(OR(ProduitChoix=4,ProduitChoix=5),"Zustell-
datum:","")</f>
        <v/>
      </c>
      <c r="P27" s="80"/>
      <c r="Q27" s="80"/>
      <c r="R27" s="80"/>
      <c r="S27" s="80"/>
      <c r="T27" s="80"/>
      <c r="U27" s="80"/>
      <c r="V27" s="80"/>
      <c r="W27" s="80"/>
      <c r="X27" s="81"/>
    </row>
    <row r="28" spans="2:33" ht="5.25" customHeight="1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  <c r="L28" s="11"/>
      <c r="M28" s="11"/>
      <c r="N28" s="6"/>
      <c r="O28" s="13"/>
      <c r="P28" s="80"/>
      <c r="Q28" s="80"/>
      <c r="R28" s="80"/>
      <c r="S28" s="80"/>
      <c r="T28" s="80"/>
      <c r="U28" s="80"/>
      <c r="V28" s="80"/>
      <c r="W28" s="80"/>
      <c r="X28" s="81"/>
    </row>
    <row r="29" spans="2:33" ht="14.25" customHeight="1" x14ac:dyDescent="0.25">
      <c r="B29" s="44" t="s">
        <v>28</v>
      </c>
      <c r="C29" s="44"/>
      <c r="D29" s="9"/>
      <c r="E29" s="9"/>
      <c r="F29" s="9"/>
      <c r="G29" s="9"/>
      <c r="H29" s="9"/>
      <c r="I29" s="9"/>
      <c r="J29" s="9"/>
      <c r="K29" s="9"/>
      <c r="L29" s="11"/>
      <c r="M29" s="11"/>
      <c r="N29" s="9"/>
      <c r="O29" s="13"/>
      <c r="P29" s="80"/>
      <c r="Q29" s="80"/>
      <c r="R29" s="80"/>
      <c r="S29" s="80"/>
      <c r="T29" s="80"/>
      <c r="U29" s="80"/>
      <c r="V29" s="80"/>
      <c r="W29" s="80"/>
      <c r="X29" s="81"/>
    </row>
    <row r="30" spans="2:33" ht="5.25" customHeight="1" x14ac:dyDescent="0.25">
      <c r="B30" s="6"/>
      <c r="C30" s="6"/>
      <c r="D30" s="6"/>
      <c r="E30" s="6"/>
      <c r="F30" s="6"/>
      <c r="G30" s="6"/>
      <c r="H30" s="6"/>
      <c r="I30" s="6"/>
      <c r="J30" s="6"/>
      <c r="K30" s="6"/>
      <c r="L30" s="11"/>
      <c r="M30" s="11"/>
      <c r="N30" s="6"/>
      <c r="O30" s="13"/>
      <c r="P30" s="14"/>
      <c r="Q30" s="14"/>
      <c r="R30" s="14"/>
      <c r="S30" s="14"/>
      <c r="T30" s="14"/>
      <c r="U30" s="14"/>
      <c r="V30" s="14"/>
      <c r="W30" s="14"/>
      <c r="X30" s="15"/>
    </row>
    <row r="31" spans="2:33" ht="5.25" customHeight="1" x14ac:dyDescent="0.25">
      <c r="B31" s="101"/>
      <c r="C31" s="101"/>
      <c r="D31" s="101"/>
      <c r="E31" s="101"/>
      <c r="F31" s="101"/>
      <c r="G31" s="101"/>
      <c r="H31" s="101"/>
      <c r="I31" s="101"/>
      <c r="J31" s="101"/>
      <c r="K31" s="6"/>
      <c r="L31" s="11"/>
      <c r="M31" s="11"/>
      <c r="N31" s="6"/>
      <c r="O31" s="17"/>
      <c r="P31" s="18"/>
      <c r="Q31" s="18"/>
      <c r="R31" s="18"/>
      <c r="S31" s="18"/>
      <c r="T31" s="18"/>
      <c r="U31" s="18"/>
      <c r="V31" s="18"/>
      <c r="W31" s="18"/>
      <c r="X31" s="19"/>
    </row>
    <row r="32" spans="2:33" ht="5.25" customHeight="1" x14ac:dyDescent="0.25">
      <c r="B32" s="101"/>
      <c r="C32" s="101"/>
      <c r="D32" s="101"/>
      <c r="E32" s="101"/>
      <c r="F32" s="101"/>
      <c r="G32" s="101"/>
      <c r="H32" s="101"/>
      <c r="I32" s="101"/>
      <c r="J32" s="101"/>
      <c r="K32" s="6"/>
      <c r="L32" s="11"/>
      <c r="M32" s="11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2:29" ht="13.35" customHeight="1" x14ac:dyDescent="0.25">
      <c r="B33" s="101"/>
      <c r="C33" s="101"/>
      <c r="D33" s="101"/>
      <c r="E33" s="101"/>
      <c r="F33" s="101"/>
      <c r="G33" s="101"/>
      <c r="H33" s="101"/>
      <c r="I33" s="101"/>
      <c r="J33" s="101"/>
      <c r="K33" s="6"/>
      <c r="L33" s="11"/>
      <c r="M33" s="11"/>
      <c r="N33" s="6"/>
      <c r="O33" s="23" t="s">
        <v>29</v>
      </c>
      <c r="Q33" s="24" t="s">
        <v>30</v>
      </c>
      <c r="R33" s="24"/>
      <c r="T33" s="6"/>
      <c r="U33" s="23" t="s">
        <v>31</v>
      </c>
      <c r="V33" s="11"/>
      <c r="W33" s="11"/>
      <c r="X33" s="6"/>
    </row>
    <row r="34" spans="2:29" ht="9.15" customHeight="1" x14ac:dyDescent="0.25">
      <c r="B34" s="101"/>
      <c r="C34" s="101"/>
      <c r="D34" s="101"/>
      <c r="E34" s="101"/>
      <c r="F34" s="101"/>
      <c r="G34" s="101"/>
      <c r="H34" s="101"/>
      <c r="I34" s="101"/>
      <c r="J34" s="101"/>
      <c r="K34" s="6"/>
      <c r="L34" s="11"/>
      <c r="M34" s="11"/>
      <c r="N34" s="6"/>
      <c r="O34" s="86" t="s">
        <v>3</v>
      </c>
      <c r="P34" s="85"/>
      <c r="Q34" s="85"/>
      <c r="R34" s="30"/>
      <c r="S34" s="86"/>
      <c r="T34" s="23"/>
      <c r="U34" s="99"/>
      <c r="V34" s="23"/>
      <c r="W34" s="23"/>
      <c r="X34" s="23"/>
    </row>
    <row r="35" spans="2:29" ht="5.25" customHeight="1" x14ac:dyDescent="0.25">
      <c r="B35" s="6"/>
      <c r="C35" s="6"/>
      <c r="D35" s="6"/>
      <c r="E35" s="6"/>
      <c r="F35" s="6"/>
      <c r="G35" s="6"/>
      <c r="H35" s="6"/>
      <c r="I35" s="6"/>
      <c r="J35" s="6"/>
      <c r="K35" s="6"/>
      <c r="L35" s="11"/>
      <c r="M35" s="11"/>
      <c r="N35" s="6"/>
      <c r="O35" s="86"/>
      <c r="P35" s="85"/>
      <c r="Q35" s="85"/>
      <c r="R35" s="30"/>
      <c r="S35" s="86"/>
      <c r="T35" s="23"/>
      <c r="U35" s="99"/>
      <c r="V35" s="23"/>
      <c r="W35" s="23"/>
      <c r="X35" s="23"/>
    </row>
    <row r="36" spans="2:29" ht="14.25" customHeight="1" x14ac:dyDescent="0.25">
      <c r="B36" s="44" t="s">
        <v>32</v>
      </c>
      <c r="C36" s="44"/>
      <c r="D36" s="44"/>
      <c r="E36" s="44"/>
      <c r="F36" s="44"/>
      <c r="G36" s="44"/>
      <c r="H36" s="44"/>
      <c r="I36" s="44"/>
      <c r="J36" s="44"/>
      <c r="K36" s="9"/>
      <c r="L36" s="11"/>
      <c r="M36" s="11"/>
      <c r="N36" s="9"/>
      <c r="P36" s="23"/>
      <c r="Q36" s="23"/>
      <c r="R36" s="23"/>
      <c r="T36" s="23"/>
      <c r="W36" s="23"/>
      <c r="X36" s="23"/>
      <c r="Y36"/>
      <c r="Z36"/>
      <c r="AA36" s="38"/>
    </row>
    <row r="37" spans="2:29" ht="5.25" customHeight="1" x14ac:dyDescent="0.25">
      <c r="B37" s="6"/>
      <c r="C37" s="6"/>
      <c r="D37" s="6"/>
      <c r="E37" s="6"/>
      <c r="F37" s="6"/>
      <c r="G37" s="6"/>
      <c r="H37" s="6"/>
      <c r="I37" s="6"/>
      <c r="J37" s="6"/>
      <c r="K37" s="6"/>
      <c r="L37" s="11"/>
      <c r="M37" s="11"/>
      <c r="N37" s="6"/>
      <c r="O37" s="23"/>
      <c r="P37" s="23"/>
      <c r="Q37" s="23"/>
      <c r="R37" s="23"/>
      <c r="S37" s="23"/>
      <c r="T37" s="23"/>
      <c r="U37" s="23"/>
      <c r="V37" s="23"/>
      <c r="W37" s="23"/>
      <c r="X37" s="23"/>
    </row>
    <row r="38" spans="2:29" ht="5.25" customHeight="1" x14ac:dyDescent="0.25">
      <c r="B38" s="75"/>
      <c r="C38" s="75"/>
      <c r="D38" s="75"/>
      <c r="E38" s="75"/>
      <c r="F38" s="75"/>
      <c r="G38" s="75"/>
      <c r="H38" s="75"/>
      <c r="I38" s="75"/>
      <c r="J38" s="75"/>
      <c r="K38" s="6"/>
      <c r="L38" s="11"/>
      <c r="M38" s="11"/>
      <c r="N38" s="6"/>
      <c r="O38" s="6"/>
      <c r="P38" s="6"/>
      <c r="Q38" s="6"/>
      <c r="R38" s="6"/>
      <c r="S38" s="6"/>
      <c r="T38" s="6"/>
      <c r="U38" s="6"/>
      <c r="V38" s="6"/>
      <c r="X38" s="6"/>
    </row>
    <row r="39" spans="2:29" ht="21.6" customHeight="1" x14ac:dyDescent="0.25">
      <c r="B39" s="75"/>
      <c r="C39" s="75"/>
      <c r="D39" s="75"/>
      <c r="E39" s="75"/>
      <c r="F39" s="75"/>
      <c r="G39" s="75"/>
      <c r="H39" s="75"/>
      <c r="I39" s="75"/>
      <c r="J39" s="75"/>
      <c r="K39" s="6"/>
      <c r="L39" s="11"/>
      <c r="M39" s="11"/>
      <c r="N39" s="6"/>
      <c r="O39" s="46"/>
      <c r="P39" s="47"/>
      <c r="Q39" s="47"/>
      <c r="R39" s="47"/>
      <c r="S39" s="47"/>
      <c r="T39" s="47"/>
      <c r="U39" s="47"/>
      <c r="V39" s="47"/>
      <c r="W39" s="47"/>
      <c r="X39" s="48"/>
    </row>
    <row r="40" spans="2:29" ht="9" customHeight="1" x14ac:dyDescent="0.25">
      <c r="B40" s="6"/>
      <c r="C40" s="6"/>
      <c r="D40" s="6"/>
      <c r="E40" s="6"/>
      <c r="F40" s="6"/>
      <c r="G40" s="6"/>
      <c r="H40" s="6"/>
      <c r="I40" s="6"/>
      <c r="J40" s="6"/>
      <c r="K40" s="6"/>
      <c r="L40" s="11"/>
      <c r="M40" s="11"/>
      <c r="N40" s="6"/>
      <c r="O40" s="49"/>
      <c r="P40" s="50"/>
      <c r="Q40" s="50"/>
      <c r="R40" s="50"/>
      <c r="S40" s="50"/>
      <c r="T40" s="50"/>
      <c r="U40" s="50"/>
      <c r="V40" s="50"/>
      <c r="W40" s="50"/>
      <c r="X40" s="51"/>
    </row>
    <row r="41" spans="2:29" ht="15" customHeight="1" x14ac:dyDescent="0.25">
      <c r="B41" s="58" t="s">
        <v>33</v>
      </c>
      <c r="C41" s="58"/>
      <c r="D41" s="9"/>
      <c r="E41" s="76" t="s">
        <v>34</v>
      </c>
      <c r="F41" s="76"/>
      <c r="G41" s="76"/>
      <c r="H41" s="76"/>
      <c r="I41" s="76"/>
      <c r="J41" s="76"/>
      <c r="K41" s="9"/>
      <c r="L41" s="9"/>
      <c r="M41" s="9"/>
      <c r="N41" s="9"/>
      <c r="O41" s="49"/>
      <c r="P41" s="50"/>
      <c r="Q41" s="50"/>
      <c r="R41" s="50"/>
      <c r="S41" s="50"/>
      <c r="T41" s="50"/>
      <c r="U41" s="50"/>
      <c r="V41" s="50"/>
      <c r="W41" s="50"/>
      <c r="X41" s="51"/>
      <c r="AB41" s="38" t="str">
        <f>IF(NPAman&gt;0,NPAman,NPAchoix)</f>
        <v xml:space="preserve"> </v>
      </c>
      <c r="AC41" s="32" t="str">
        <f>IF(NPAman&gt;0,OrtMan,"")</f>
        <v/>
      </c>
    </row>
    <row r="42" spans="2:29" ht="36" customHeight="1" x14ac:dyDescent="0.25">
      <c r="B42" s="9"/>
      <c r="C42" s="9"/>
      <c r="D42" s="9"/>
      <c r="E42" s="55" t="str">
        <f>Encode1</f>
        <v/>
      </c>
      <c r="F42" s="55"/>
      <c r="G42" s="55"/>
      <c r="H42" s="55"/>
      <c r="I42" s="55"/>
      <c r="J42" s="55"/>
      <c r="K42" s="9"/>
      <c r="L42" s="9"/>
      <c r="M42" s="9"/>
      <c r="N42" s="9"/>
      <c r="O42" s="49"/>
      <c r="P42" s="50"/>
      <c r="Q42" s="50"/>
      <c r="R42" s="50"/>
      <c r="S42" s="50"/>
      <c r="T42" s="50"/>
      <c r="U42" s="50"/>
      <c r="V42" s="50"/>
      <c r="W42" s="50"/>
      <c r="X42" s="51"/>
    </row>
    <row r="43" spans="2:29" ht="14.25" customHeight="1" x14ac:dyDescent="0.25">
      <c r="B43" s="44" t="s">
        <v>35</v>
      </c>
      <c r="C43" s="44"/>
      <c r="D43" s="44"/>
      <c r="E43" s="44"/>
      <c r="F43" s="44"/>
      <c r="G43" s="44"/>
      <c r="H43" s="44"/>
      <c r="I43" s="44"/>
      <c r="J43" s="9"/>
      <c r="K43" s="9"/>
      <c r="L43" s="9"/>
      <c r="M43" s="9"/>
      <c r="N43" s="9"/>
      <c r="O43" s="49"/>
      <c r="P43" s="50"/>
      <c r="Q43" s="50"/>
      <c r="R43" s="50"/>
      <c r="S43" s="50"/>
      <c r="T43" s="50"/>
      <c r="U43" s="50"/>
      <c r="V43" s="50"/>
      <c r="W43" s="50"/>
      <c r="X43" s="51"/>
      <c r="AB43" s="28"/>
    </row>
    <row r="44" spans="2:29" ht="37.5" customHeight="1" x14ac:dyDescent="0.25">
      <c r="B44" s="9"/>
      <c r="C44" s="77">
        <v>1</v>
      </c>
      <c r="D44" s="77"/>
      <c r="E44" s="77"/>
      <c r="F44" s="9"/>
      <c r="G44" s="78">
        <v>1</v>
      </c>
      <c r="H44" s="78"/>
      <c r="I44" s="9"/>
      <c r="J44" s="9"/>
      <c r="K44" s="9"/>
      <c r="L44" s="9"/>
      <c r="M44" s="9"/>
      <c r="N44" s="9"/>
      <c r="O44" s="49"/>
      <c r="P44" s="50"/>
      <c r="Q44" s="50"/>
      <c r="R44" s="50"/>
      <c r="S44" s="50"/>
      <c r="T44" s="50"/>
      <c r="U44" s="50"/>
      <c r="V44" s="50"/>
      <c r="W44" s="50"/>
      <c r="X44" s="51"/>
    </row>
    <row r="45" spans="2:29" ht="13.5" customHeight="1" x14ac:dyDescent="0.25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49"/>
      <c r="P45" s="50"/>
      <c r="Q45" s="50"/>
      <c r="R45" s="50"/>
      <c r="S45" s="50"/>
      <c r="T45" s="50"/>
      <c r="U45" s="50"/>
      <c r="V45" s="50"/>
      <c r="W45" s="50"/>
      <c r="X45" s="51"/>
      <c r="AB45" s="39" t="s">
        <v>3</v>
      </c>
    </row>
    <row r="46" spans="2:29" ht="20.25" customHeight="1" x14ac:dyDescent="0.25">
      <c r="B46" s="58" t="s">
        <v>36</v>
      </c>
      <c r="C46" s="58"/>
      <c r="D46" s="58"/>
      <c r="E46" s="58"/>
      <c r="F46" s="58"/>
      <c r="G46" s="79"/>
      <c r="H46" s="79"/>
      <c r="I46" s="9"/>
      <c r="J46" s="9"/>
      <c r="K46" s="9"/>
      <c r="L46" s="9"/>
      <c r="M46" s="9"/>
      <c r="N46" s="9"/>
      <c r="O46" s="52"/>
      <c r="P46" s="53"/>
      <c r="Q46" s="53"/>
      <c r="R46" s="53"/>
      <c r="S46" s="53"/>
      <c r="T46" s="53"/>
      <c r="U46" s="53"/>
      <c r="V46" s="53"/>
      <c r="W46" s="53"/>
      <c r="X46" s="54"/>
      <c r="AB46" s="39" t="s">
        <v>37</v>
      </c>
    </row>
    <row r="47" spans="2:29" ht="63.75" customHeight="1" x14ac:dyDescent="0.25">
      <c r="B47" s="72" t="str">
        <f ca="1">OFFSET(B47,-46,0)</f>
        <v>Paletten- / Sammelbehälteranschrift</v>
      </c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AB47" s="32" t="s">
        <v>38</v>
      </c>
    </row>
    <row r="48" spans="2:29" ht="5.25" customHeight="1" x14ac:dyDescent="0.25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11"/>
      <c r="X48" s="11"/>
      <c r="AB48" s="32" t="s">
        <v>39</v>
      </c>
    </row>
    <row r="49" spans="2:28" ht="5.25" customHeight="1" x14ac:dyDescent="0.25">
      <c r="B49" s="96" t="str">
        <f ca="1">OFFSET(B49,-46,0)</f>
        <v>Absender:</v>
      </c>
      <c r="C49" s="96"/>
      <c r="AB49" s="32" t="s">
        <v>40</v>
      </c>
    </row>
    <row r="50" spans="2:28" ht="6.15" customHeight="1" x14ac:dyDescent="0.25">
      <c r="B50" s="96"/>
      <c r="C50" s="96"/>
      <c r="Q50" s="97" t="str">
        <f ca="1">OFFSET(Q50,-46,0)</f>
        <v xml:space="preserve">Track&amp;Trace Paletten: </v>
      </c>
      <c r="R50" s="97"/>
      <c r="S50" s="97"/>
      <c r="T50" s="62">
        <f ca="1">OFFSET(T50,-46,0)</f>
        <v>0</v>
      </c>
      <c r="U50" s="62"/>
      <c r="V50" s="62"/>
      <c r="W50" s="62"/>
      <c r="AB50" s="32" t="s">
        <v>41</v>
      </c>
    </row>
    <row r="51" spans="2:28" ht="5.25" customHeight="1" x14ac:dyDescent="0.25">
      <c r="B51" s="96"/>
      <c r="C51" s="96"/>
      <c r="Q51" s="97"/>
      <c r="R51" s="97"/>
      <c r="S51" s="97"/>
      <c r="T51" s="62"/>
      <c r="U51" s="62"/>
      <c r="V51" s="62"/>
      <c r="W51" s="62"/>
      <c r="AB51" s="32" t="s">
        <v>42</v>
      </c>
    </row>
    <row r="52" spans="2:28" ht="5.25" customHeight="1" x14ac:dyDescent="0.25">
      <c r="Q52" s="97"/>
      <c r="R52" s="97"/>
      <c r="S52" s="97"/>
      <c r="T52" s="62"/>
      <c r="U52" s="62"/>
      <c r="V52" s="62"/>
      <c r="W52" s="62"/>
      <c r="AB52" s="32" t="s">
        <v>43</v>
      </c>
    </row>
    <row r="53" spans="2:28" ht="32.25" customHeight="1" x14ac:dyDescent="0.25">
      <c r="B53" s="98" t="str">
        <f ca="1">IF(OFFSET(B53,-46,0)&lt;&gt;"",OFFSET(B53,-46,0),"")</f>
        <v/>
      </c>
      <c r="C53" s="98"/>
      <c r="D53" s="98"/>
      <c r="E53" s="98"/>
      <c r="F53" s="98"/>
      <c r="G53" s="98"/>
      <c r="H53" s="98"/>
      <c r="I53" s="98"/>
      <c r="J53" s="98"/>
      <c r="S53" s="10" t="str">
        <f ca="1">OFFSET(S53,-46,0)</f>
        <v/>
      </c>
      <c r="T53" s="63" t="str">
        <f>Encode2</f>
        <v/>
      </c>
      <c r="U53" s="63"/>
      <c r="V53" s="63"/>
      <c r="W53" s="63"/>
      <c r="X53" s="63"/>
      <c r="AB53" s="32" t="s">
        <v>44</v>
      </c>
    </row>
    <row r="54" spans="2:28" ht="7.5" customHeight="1" x14ac:dyDescent="0.25">
      <c r="B54" s="98"/>
      <c r="C54" s="98"/>
      <c r="D54" s="98"/>
      <c r="E54" s="98"/>
      <c r="F54" s="98"/>
      <c r="G54" s="98"/>
      <c r="H54" s="98"/>
      <c r="I54" s="98"/>
      <c r="J54" s="98"/>
      <c r="T54" s="63"/>
      <c r="U54" s="63"/>
      <c r="V54" s="63"/>
      <c r="W54" s="63"/>
      <c r="X54" s="63"/>
      <c r="AB54" s="32" t="s">
        <v>45</v>
      </c>
    </row>
    <row r="55" spans="2:28" ht="45.9" customHeight="1" x14ac:dyDescent="0.25">
      <c r="B55" s="98"/>
      <c r="C55" s="98"/>
      <c r="D55" s="98"/>
      <c r="E55" s="98"/>
      <c r="F55" s="98"/>
      <c r="G55" s="98"/>
      <c r="H55" s="98"/>
      <c r="I55" s="98"/>
      <c r="J55" s="98"/>
      <c r="T55" s="63"/>
      <c r="U55" s="63"/>
      <c r="V55" s="63"/>
      <c r="W55" s="63"/>
      <c r="X55" s="63"/>
      <c r="AB55" s="32" t="s">
        <v>46</v>
      </c>
    </row>
    <row r="56" spans="2:28" ht="5.25" customHeight="1" x14ac:dyDescent="0.25">
      <c r="AB56" s="32" t="s">
        <v>47</v>
      </c>
    </row>
    <row r="57" spans="2:28" ht="5.25" customHeight="1" x14ac:dyDescent="0.25">
      <c r="S57" s="87" t="str">
        <f ca="1">OFFSET(S57,-45,0)</f>
        <v>auf weissem Papier ausdrucken</v>
      </c>
      <c r="T57" s="88"/>
      <c r="U57" s="88"/>
      <c r="V57" s="88"/>
      <c r="W57" s="89"/>
      <c r="X57" s="27"/>
      <c r="AB57" s="32" t="s">
        <v>48</v>
      </c>
    </row>
    <row r="58" spans="2:28" ht="9" customHeight="1" x14ac:dyDescent="0.25">
      <c r="B58" s="44" t="str">
        <f ca="1">OFFSET(B58,-45,0)</f>
        <v>Aufgeber:</v>
      </c>
      <c r="Q58" s="27"/>
      <c r="R58" s="27"/>
      <c r="S58" s="90"/>
      <c r="T58" s="91"/>
      <c r="U58" s="91"/>
      <c r="V58" s="91"/>
      <c r="W58" s="92"/>
      <c r="X58" s="27"/>
      <c r="AB58" s="32" t="s">
        <v>49</v>
      </c>
    </row>
    <row r="59" spans="2:28" ht="6.75" customHeight="1" x14ac:dyDescent="0.25">
      <c r="B59" s="44">
        <f ca="1">OFFSET(B59,-45,0)</f>
        <v>0</v>
      </c>
      <c r="O59" s="65" t="str">
        <f ca="1">OFFSET(O59,-45,0)</f>
        <v>Produkt:</v>
      </c>
      <c r="Q59" s="27"/>
      <c r="R59" s="27"/>
      <c r="S59" s="90"/>
      <c r="T59" s="91"/>
      <c r="U59" s="91"/>
      <c r="V59" s="91"/>
      <c r="W59" s="92"/>
      <c r="X59" s="27"/>
      <c r="AB59" s="32" t="s">
        <v>50</v>
      </c>
    </row>
    <row r="60" spans="2:28" ht="5.25" customHeight="1" x14ac:dyDescent="0.25">
      <c r="O60" s="65"/>
      <c r="Q60" s="27"/>
      <c r="R60" s="27"/>
      <c r="S60" s="90"/>
      <c r="T60" s="91"/>
      <c r="U60" s="91"/>
      <c r="V60" s="91"/>
      <c r="W60" s="92"/>
      <c r="X60" s="27"/>
      <c r="AB60" s="32" t="s">
        <v>51</v>
      </c>
    </row>
    <row r="61" spans="2:28" ht="7.5" customHeight="1" x14ac:dyDescent="0.25">
      <c r="B61" s="102" t="str">
        <f ca="1">IF(OFFSET(B61,-45,0)&lt;&gt;"",OFFSET(B61,-45,0),"")</f>
        <v/>
      </c>
      <c r="C61" s="102"/>
      <c r="D61" s="102"/>
      <c r="E61" s="102"/>
      <c r="F61" s="102"/>
      <c r="G61" s="102"/>
      <c r="H61" s="102"/>
      <c r="I61" s="102"/>
      <c r="J61" s="102"/>
      <c r="O61" s="65"/>
      <c r="Q61" s="27"/>
      <c r="R61" s="27"/>
      <c r="S61" s="93"/>
      <c r="T61" s="94"/>
      <c r="U61" s="94"/>
      <c r="V61" s="94"/>
      <c r="W61" s="95"/>
      <c r="X61" s="27"/>
      <c r="AB61" s="32" t="s">
        <v>52</v>
      </c>
    </row>
    <row r="62" spans="2:28" ht="5.25" customHeight="1" x14ac:dyDescent="0.25">
      <c r="B62" s="102"/>
      <c r="C62" s="102"/>
      <c r="D62" s="102"/>
      <c r="E62" s="102"/>
      <c r="F62" s="102"/>
      <c r="G62" s="102"/>
      <c r="H62" s="102"/>
      <c r="I62" s="102"/>
      <c r="J62" s="102"/>
      <c r="AB62" s="32" t="s">
        <v>53</v>
      </c>
    </row>
    <row r="63" spans="2:28" ht="6.75" customHeight="1" x14ac:dyDescent="0.25">
      <c r="B63" s="102"/>
      <c r="C63" s="102"/>
      <c r="D63" s="102"/>
      <c r="E63" s="102"/>
      <c r="F63" s="102"/>
      <c r="G63" s="102"/>
      <c r="H63" s="102"/>
      <c r="I63" s="102"/>
      <c r="J63" s="102"/>
      <c r="AB63" s="32" t="s">
        <v>54</v>
      </c>
    </row>
    <row r="64" spans="2:28" ht="67.5" customHeight="1" x14ac:dyDescent="0.25">
      <c r="B64" s="102"/>
      <c r="C64" s="102"/>
      <c r="D64" s="102"/>
      <c r="E64" s="102"/>
      <c r="F64" s="102"/>
      <c r="G64" s="102"/>
      <c r="H64" s="102"/>
      <c r="I64" s="102"/>
      <c r="J64" s="102"/>
      <c r="O64" s="66" t="str">
        <f>INDEX(ProduitAffiche,ProduitChoix)</f>
        <v>A-Post</v>
      </c>
      <c r="P64" s="67"/>
      <c r="Q64" s="67"/>
      <c r="R64" s="67"/>
      <c r="S64" s="67"/>
      <c r="T64" s="67"/>
      <c r="U64" s="67"/>
      <c r="V64" s="67"/>
      <c r="W64" s="67"/>
      <c r="X64" s="68"/>
      <c r="AB64" s="32" t="s">
        <v>55</v>
      </c>
    </row>
    <row r="65" spans="2:28" ht="8.25" customHeight="1" x14ac:dyDescent="0.25">
      <c r="O65" s="69"/>
      <c r="P65" s="70"/>
      <c r="Q65" s="70"/>
      <c r="R65" s="70"/>
      <c r="S65" s="70"/>
      <c r="T65" s="70"/>
      <c r="U65" s="70"/>
      <c r="V65" s="70"/>
      <c r="W65" s="70"/>
      <c r="X65" s="71"/>
      <c r="AB65" s="32" t="s">
        <v>56</v>
      </c>
    </row>
    <row r="66" spans="2:28" ht="21.75" customHeight="1" x14ac:dyDescent="0.25">
      <c r="B66" s="42" t="str">
        <f ca="1">OFFSET(B66,-45,0)</f>
        <v>Kundenreferenz:</v>
      </c>
      <c r="C66" s="42"/>
      <c r="D66" s="42"/>
      <c r="E66" s="9"/>
      <c r="F66" s="9"/>
      <c r="G66" s="9"/>
      <c r="H66" s="9"/>
      <c r="I66" s="9"/>
      <c r="J66" s="9"/>
      <c r="O66" s="69"/>
      <c r="P66" s="70"/>
      <c r="Q66" s="70"/>
      <c r="R66" s="70"/>
      <c r="S66" s="70"/>
      <c r="T66" s="70"/>
      <c r="U66" s="70"/>
      <c r="V66" s="70"/>
      <c r="W66" s="70"/>
      <c r="X66" s="71"/>
      <c r="AB66" s="32" t="s">
        <v>57</v>
      </c>
    </row>
    <row r="67" spans="2:28" ht="5.25" customHeight="1" x14ac:dyDescent="0.25">
      <c r="B67" s="6"/>
      <c r="C67" s="6"/>
      <c r="D67" s="6"/>
      <c r="E67" s="6"/>
      <c r="F67" s="6"/>
      <c r="G67" s="6"/>
      <c r="H67" s="6"/>
      <c r="I67" s="6"/>
      <c r="J67" s="6"/>
      <c r="O67" s="82" t="str">
        <f>O22</f>
        <v xml:space="preserve"> </v>
      </c>
      <c r="P67" s="83"/>
      <c r="Q67" s="83"/>
      <c r="R67" s="83"/>
      <c r="S67" s="83"/>
      <c r="T67" s="83"/>
      <c r="U67" s="83"/>
      <c r="V67" s="83"/>
      <c r="W67" s="83"/>
      <c r="X67" s="84"/>
      <c r="AB67" s="32" t="s">
        <v>58</v>
      </c>
    </row>
    <row r="68" spans="2:28" ht="25.5" customHeight="1" x14ac:dyDescent="0.25">
      <c r="B68" s="43" t="str">
        <f ca="1">IF(OFFSET(B68,-45,0)&lt;&gt;"",OFFSET(B68,-45,0),"")</f>
        <v/>
      </c>
      <c r="C68" s="43"/>
      <c r="D68" s="43"/>
      <c r="E68" s="43"/>
      <c r="F68" s="43"/>
      <c r="G68" s="43"/>
      <c r="H68" s="43"/>
      <c r="I68" s="43"/>
      <c r="J68" s="43"/>
      <c r="O68" s="82"/>
      <c r="P68" s="83"/>
      <c r="Q68" s="83"/>
      <c r="R68" s="83"/>
      <c r="S68" s="83"/>
      <c r="T68" s="83"/>
      <c r="U68" s="83"/>
      <c r="V68" s="83"/>
      <c r="W68" s="83"/>
      <c r="X68" s="84"/>
      <c r="AB68" s="32" t="s">
        <v>59</v>
      </c>
    </row>
    <row r="69" spans="2:28" ht="5.25" customHeight="1" x14ac:dyDescent="0.25">
      <c r="B69" s="6"/>
      <c r="C69" s="6"/>
      <c r="D69" s="6"/>
      <c r="E69" s="6"/>
      <c r="F69" s="6"/>
      <c r="G69" s="6"/>
      <c r="H69" s="6"/>
      <c r="I69" s="6"/>
      <c r="J69" s="6"/>
      <c r="O69" s="82"/>
      <c r="P69" s="83"/>
      <c r="Q69" s="83"/>
      <c r="R69" s="83"/>
      <c r="S69" s="83"/>
      <c r="T69" s="83"/>
      <c r="U69" s="83"/>
      <c r="V69" s="83"/>
      <c r="W69" s="83"/>
      <c r="X69" s="84"/>
      <c r="AB69" s="32" t="s">
        <v>60</v>
      </c>
    </row>
    <row r="70" spans="2:28" ht="14.25" customHeight="1" x14ac:dyDescent="0.25">
      <c r="B70" s="44" t="str">
        <f ca="1">OFFSET(B70,-45,0)</f>
        <v>Rechnungs-Referenz-Nr:</v>
      </c>
      <c r="C70" s="44"/>
      <c r="D70" s="44"/>
      <c r="E70" s="44"/>
      <c r="F70" s="9"/>
      <c r="G70" s="9"/>
      <c r="H70" s="9"/>
      <c r="I70" s="9"/>
      <c r="J70" s="9"/>
      <c r="O70" s="82"/>
      <c r="P70" s="83"/>
      <c r="Q70" s="83"/>
      <c r="R70" s="83"/>
      <c r="S70" s="83"/>
      <c r="T70" s="83"/>
      <c r="U70" s="83"/>
      <c r="V70" s="83"/>
      <c r="W70" s="83"/>
      <c r="X70" s="84"/>
      <c r="AB70" s="32" t="s">
        <v>61</v>
      </c>
    </row>
    <row r="71" spans="2:28" ht="5.25" customHeight="1" x14ac:dyDescent="0.25">
      <c r="B71" s="6"/>
      <c r="C71" s="6"/>
      <c r="D71" s="6"/>
      <c r="E71" s="6"/>
      <c r="F71" s="6"/>
      <c r="G71" s="6"/>
      <c r="H71" s="6"/>
      <c r="I71" s="6"/>
      <c r="J71" s="6"/>
      <c r="O71" s="13"/>
      <c r="P71" s="14"/>
      <c r="Q71" s="14"/>
      <c r="R71" s="14"/>
      <c r="S71" s="14"/>
      <c r="T71" s="14"/>
      <c r="U71" s="14"/>
      <c r="V71" s="14"/>
      <c r="W71" s="14"/>
      <c r="X71" s="15"/>
      <c r="AB71" s="32" t="s">
        <v>62</v>
      </c>
    </row>
    <row r="72" spans="2:28" ht="24.75" customHeight="1" x14ac:dyDescent="0.25">
      <c r="B72" s="43" t="str">
        <f ca="1">IF(OFFSET(B72,-45,0)&lt;&gt;"",OFFSET(B72,-45,0),"")</f>
        <v/>
      </c>
      <c r="C72" s="43"/>
      <c r="D72" s="43"/>
      <c r="E72" s="43"/>
      <c r="F72" s="43"/>
      <c r="G72" s="43"/>
      <c r="H72" s="43"/>
      <c r="I72" s="43"/>
      <c r="J72" s="43"/>
      <c r="O72" s="16" t="str">
        <f ca="1">OFFSET(O72,-45,0)</f>
        <v/>
      </c>
      <c r="P72" s="40" t="str">
        <f ca="1">IF(OFFSET(P72,-45,0)&lt;&gt;"",OFFSET(P72,-45,0),"")</f>
        <v/>
      </c>
      <c r="Q72" s="40"/>
      <c r="R72" s="40"/>
      <c r="S72" s="40"/>
      <c r="T72" s="40"/>
      <c r="U72" s="40"/>
      <c r="V72" s="40"/>
      <c r="W72" s="40"/>
      <c r="X72" s="41"/>
      <c r="AB72" s="32" t="s">
        <v>63</v>
      </c>
    </row>
    <row r="73" spans="2:28" ht="5.25" customHeight="1" x14ac:dyDescent="0.25">
      <c r="B73" s="6"/>
      <c r="C73" s="6"/>
      <c r="D73" s="6"/>
      <c r="E73" s="6"/>
      <c r="F73" s="6"/>
      <c r="G73" s="6"/>
      <c r="H73" s="6"/>
      <c r="I73" s="6"/>
      <c r="J73" s="6"/>
      <c r="O73" s="13"/>
      <c r="P73" s="40"/>
      <c r="Q73" s="40"/>
      <c r="R73" s="40"/>
      <c r="S73" s="40"/>
      <c r="T73" s="40"/>
      <c r="U73" s="40"/>
      <c r="V73" s="40"/>
      <c r="W73" s="40"/>
      <c r="X73" s="41"/>
      <c r="AB73" s="32">
        <v>27</v>
      </c>
    </row>
    <row r="74" spans="2:28" ht="14.25" customHeight="1" x14ac:dyDescent="0.25">
      <c r="B74" s="44" t="str">
        <f ca="1">OFFSET(B74,-45,0)</f>
        <v>Aufgabedatum:</v>
      </c>
      <c r="C74" s="44"/>
      <c r="D74" s="9"/>
      <c r="E74" s="9"/>
      <c r="F74" s="9"/>
      <c r="G74" s="9"/>
      <c r="H74" s="9"/>
      <c r="I74" s="9"/>
      <c r="J74" s="9"/>
      <c r="O74" s="13"/>
      <c r="P74" s="40"/>
      <c r="Q74" s="40"/>
      <c r="R74" s="40"/>
      <c r="S74" s="40"/>
      <c r="T74" s="40"/>
      <c r="U74" s="40"/>
      <c r="V74" s="40"/>
      <c r="W74" s="40"/>
      <c r="X74" s="41"/>
      <c r="AB74" s="32">
        <v>28</v>
      </c>
    </row>
    <row r="75" spans="2:28" ht="5.25" customHeight="1" x14ac:dyDescent="0.25">
      <c r="B75" s="6"/>
      <c r="C75" s="6"/>
      <c r="D75" s="6"/>
      <c r="E75" s="6"/>
      <c r="F75" s="6"/>
      <c r="G75" s="6"/>
      <c r="H75" s="6"/>
      <c r="I75" s="6"/>
      <c r="J75" s="6"/>
      <c r="O75" s="13"/>
      <c r="P75" s="14"/>
      <c r="Q75" s="14"/>
      <c r="R75" s="14"/>
      <c r="S75" s="14"/>
      <c r="T75" s="14"/>
      <c r="U75" s="14"/>
      <c r="V75" s="14"/>
      <c r="W75" s="14"/>
      <c r="X75" s="15"/>
      <c r="AB75" s="32">
        <v>29</v>
      </c>
    </row>
    <row r="76" spans="2:28" ht="5.25" customHeight="1" x14ac:dyDescent="0.25">
      <c r="B76" s="60" t="str">
        <f ca="1">IF(OFFSET(B76,-45,0)&lt;&gt;"",OFFSET(B76,-45,0),"")</f>
        <v/>
      </c>
      <c r="C76" s="60"/>
      <c r="D76" s="60"/>
      <c r="E76" s="60"/>
      <c r="F76" s="60"/>
      <c r="G76" s="60"/>
      <c r="H76" s="60"/>
      <c r="I76" s="60"/>
      <c r="J76" s="60"/>
      <c r="O76" s="17"/>
      <c r="P76" s="18"/>
      <c r="Q76" s="18"/>
      <c r="R76" s="18"/>
      <c r="S76" s="18"/>
      <c r="T76" s="18"/>
      <c r="U76" s="18"/>
      <c r="V76" s="18"/>
      <c r="W76" s="18"/>
      <c r="X76" s="19"/>
      <c r="AB76" s="32" t="s">
        <v>64</v>
      </c>
    </row>
    <row r="77" spans="2:28" ht="8.25" customHeight="1" x14ac:dyDescent="0.25">
      <c r="B77" s="60"/>
      <c r="C77" s="60"/>
      <c r="D77" s="60"/>
      <c r="E77" s="60"/>
      <c r="F77" s="60"/>
      <c r="G77" s="60"/>
      <c r="H77" s="60"/>
      <c r="I77" s="60"/>
      <c r="J77" s="60"/>
      <c r="AB77" s="32" t="s">
        <v>65</v>
      </c>
    </row>
    <row r="78" spans="2:28" ht="5.25" customHeight="1" x14ac:dyDescent="0.25">
      <c r="B78" s="60"/>
      <c r="C78" s="60"/>
      <c r="D78" s="60"/>
      <c r="E78" s="60"/>
      <c r="F78" s="60"/>
      <c r="G78" s="60"/>
      <c r="H78" s="60"/>
      <c r="I78" s="60"/>
      <c r="J78" s="60"/>
      <c r="AB78" s="32" t="s">
        <v>66</v>
      </c>
    </row>
    <row r="79" spans="2:28" ht="14.25" customHeight="1" x14ac:dyDescent="0.25">
      <c r="B79" s="60"/>
      <c r="C79" s="60"/>
      <c r="D79" s="60"/>
      <c r="E79" s="60"/>
      <c r="F79" s="60"/>
      <c r="G79" s="60"/>
      <c r="H79" s="60"/>
      <c r="I79" s="60"/>
      <c r="J79" s="60"/>
      <c r="O79" s="45"/>
      <c r="P79" s="45"/>
      <c r="Q79" s="45"/>
      <c r="R79" s="45"/>
      <c r="S79" s="45"/>
      <c r="T79" s="45"/>
      <c r="U79"/>
      <c r="V79" s="11"/>
      <c r="W79" s="11"/>
      <c r="X79" s="9"/>
      <c r="AB79" s="32">
        <v>30</v>
      </c>
    </row>
    <row r="80" spans="2:28" ht="5.25" customHeight="1" x14ac:dyDescent="0.25">
      <c r="B80" s="6"/>
      <c r="C80" s="6"/>
      <c r="D80" s="6"/>
      <c r="E80" s="6"/>
      <c r="F80" s="6"/>
      <c r="G80" s="6"/>
      <c r="H80" s="6"/>
      <c r="I80" s="6"/>
      <c r="J80" s="6"/>
      <c r="O80" s="45"/>
      <c r="P80" s="45"/>
      <c r="Q80" s="45"/>
      <c r="R80" s="45"/>
      <c r="S80" s="45"/>
      <c r="T80" s="45"/>
      <c r="U80"/>
      <c r="V80" s="11"/>
      <c r="W80" s="11"/>
      <c r="X80" s="6"/>
      <c r="AB80" s="32">
        <v>31</v>
      </c>
    </row>
    <row r="81" spans="2:28" ht="14.25" customHeight="1" x14ac:dyDescent="0.25">
      <c r="B81" s="44" t="str">
        <f ca="1">OFFSET(B81,-45,0)</f>
        <v>Aufgabestelle:    (manuelle Eingabe möglich)</v>
      </c>
      <c r="C81" s="44"/>
      <c r="D81" s="44"/>
      <c r="E81" s="44"/>
      <c r="F81" s="44"/>
      <c r="G81" s="44"/>
      <c r="H81" s="44"/>
      <c r="I81" s="44"/>
      <c r="J81" s="44"/>
      <c r="O81" s="9" t="s">
        <v>29</v>
      </c>
      <c r="P81" s="9"/>
      <c r="Q81" s="9"/>
      <c r="R81" s="9"/>
      <c r="S81" s="9"/>
      <c r="T81" s="9"/>
      <c r="U81" s="9"/>
      <c r="V81" s="11"/>
      <c r="W81" s="11"/>
      <c r="X81" s="9"/>
      <c r="AB81" s="32">
        <v>32</v>
      </c>
    </row>
    <row r="82" spans="2:28" ht="5.25" customHeight="1" x14ac:dyDescent="0.25">
      <c r="B82" s="6"/>
      <c r="C82" s="6"/>
      <c r="D82" s="6"/>
      <c r="E82" s="6"/>
      <c r="F82" s="6"/>
      <c r="G82" s="6"/>
      <c r="H82" s="6"/>
      <c r="I82" s="6"/>
      <c r="J82" s="6"/>
      <c r="O82" s="6"/>
      <c r="P82" s="6"/>
      <c r="Q82" s="6"/>
      <c r="R82" s="6"/>
      <c r="S82" s="6"/>
      <c r="T82" s="6"/>
      <c r="U82" s="6"/>
      <c r="V82" s="6"/>
      <c r="W82" s="6"/>
      <c r="X82" s="6"/>
      <c r="AB82" s="32">
        <v>33</v>
      </c>
    </row>
    <row r="83" spans="2:28" ht="5.25" customHeight="1" x14ac:dyDescent="0.25">
      <c r="B83" s="61" t="str">
        <f ca="1">IF(OFFSET(B83,-45,0)&lt;&gt;"",OFFSET(B83,-45,0),"")</f>
        <v/>
      </c>
      <c r="C83" s="61"/>
      <c r="D83" s="61"/>
      <c r="E83" s="61"/>
      <c r="F83" s="61"/>
      <c r="G83" s="61"/>
      <c r="H83" s="61"/>
      <c r="I83" s="61"/>
      <c r="J83" s="61"/>
      <c r="O83" s="6"/>
      <c r="P83" s="6"/>
      <c r="Q83" s="6"/>
      <c r="R83" s="6"/>
      <c r="S83" s="6"/>
      <c r="T83" s="6"/>
      <c r="U83" s="6"/>
      <c r="V83" s="6"/>
      <c r="X83" s="6"/>
      <c r="AB83" s="32">
        <v>34</v>
      </c>
    </row>
    <row r="84" spans="2:28" ht="21.75" customHeight="1" x14ac:dyDescent="0.25">
      <c r="B84" s="61"/>
      <c r="C84" s="61"/>
      <c r="D84" s="61"/>
      <c r="E84" s="61"/>
      <c r="F84" s="61"/>
      <c r="G84" s="61"/>
      <c r="H84" s="61"/>
      <c r="I84" s="61"/>
      <c r="J84" s="61"/>
      <c r="O84" s="46"/>
      <c r="P84" s="47"/>
      <c r="Q84" s="47"/>
      <c r="R84" s="47"/>
      <c r="S84" s="47"/>
      <c r="T84" s="47"/>
      <c r="U84" s="47"/>
      <c r="V84" s="47"/>
      <c r="W84" s="47"/>
      <c r="X84" s="48"/>
      <c r="AB84" s="32">
        <v>35</v>
      </c>
    </row>
    <row r="85" spans="2:28" ht="9" customHeight="1" x14ac:dyDescent="0.25">
      <c r="B85" s="6"/>
      <c r="C85" s="6"/>
      <c r="D85" s="6"/>
      <c r="E85" s="6"/>
      <c r="F85" s="6"/>
      <c r="G85" s="6"/>
      <c r="H85" s="6"/>
      <c r="I85" s="6"/>
      <c r="J85" s="6"/>
      <c r="O85" s="49"/>
      <c r="P85" s="50"/>
      <c r="Q85" s="50"/>
      <c r="R85" s="50"/>
      <c r="S85" s="50"/>
      <c r="T85" s="50"/>
      <c r="U85" s="50"/>
      <c r="V85" s="50"/>
      <c r="W85" s="50"/>
      <c r="X85" s="51"/>
      <c r="AB85" s="32" t="s">
        <v>67</v>
      </c>
    </row>
    <row r="86" spans="2:28" ht="15" customHeight="1" x14ac:dyDescent="0.25">
      <c r="B86" s="58" t="str">
        <f ca="1">OFFSET(B86,-45,0)</f>
        <v>AVZ-Nummer:</v>
      </c>
      <c r="C86" s="58"/>
      <c r="D86" s="9"/>
      <c r="E86" s="62" t="str">
        <f ca="1">IF(OFFSET(E86,-45,0)&lt;&gt;"",OFFSET(E86,-45,0),"")</f>
        <v>98</v>
      </c>
      <c r="F86" s="62"/>
      <c r="G86" s="62"/>
      <c r="H86" s="62"/>
      <c r="I86" s="62"/>
      <c r="J86" s="62"/>
      <c r="O86" s="49"/>
      <c r="P86" s="50"/>
      <c r="Q86" s="50"/>
      <c r="R86" s="50"/>
      <c r="S86" s="50"/>
      <c r="T86" s="50"/>
      <c r="U86" s="50"/>
      <c r="V86" s="50"/>
      <c r="W86" s="50"/>
      <c r="X86" s="51"/>
      <c r="AB86" s="32">
        <v>36</v>
      </c>
    </row>
    <row r="87" spans="2:28" ht="36" customHeight="1" x14ac:dyDescent="0.25">
      <c r="B87" s="9"/>
      <c r="C87" s="9"/>
      <c r="D87" s="9"/>
      <c r="E87" s="55" t="str">
        <f>Encode1</f>
        <v/>
      </c>
      <c r="F87" s="55"/>
      <c r="G87" s="55"/>
      <c r="H87" s="55"/>
      <c r="I87" s="55"/>
      <c r="J87" s="55"/>
      <c r="O87" s="49"/>
      <c r="P87" s="50"/>
      <c r="Q87" s="50"/>
      <c r="R87" s="50"/>
      <c r="S87" s="50"/>
      <c r="T87" s="50"/>
      <c r="U87" s="50"/>
      <c r="V87" s="50"/>
      <c r="W87" s="50"/>
      <c r="X87" s="51"/>
      <c r="AB87" s="32">
        <v>37</v>
      </c>
    </row>
    <row r="88" spans="2:28" ht="14.25" customHeight="1" x14ac:dyDescent="0.25">
      <c r="B88" s="44" t="str">
        <f ca="1">OFFSET(B88,-45,0)</f>
        <v xml:space="preserve">                 Pal/SB-Nr:                     Anzahl Pal/SB:</v>
      </c>
      <c r="C88" s="44"/>
      <c r="D88" s="44"/>
      <c r="E88" s="44"/>
      <c r="F88" s="44"/>
      <c r="G88" s="44"/>
      <c r="H88" s="44"/>
      <c r="I88" s="44"/>
      <c r="J88" s="9"/>
      <c r="O88" s="49"/>
      <c r="P88" s="50"/>
      <c r="Q88" s="50"/>
      <c r="R88" s="50"/>
      <c r="S88" s="50"/>
      <c r="T88" s="50"/>
      <c r="U88" s="50"/>
      <c r="V88" s="50"/>
      <c r="W88" s="50"/>
      <c r="X88" s="51"/>
      <c r="AB88" s="32">
        <v>38</v>
      </c>
    </row>
    <row r="89" spans="2:28" ht="37.5" customHeight="1" x14ac:dyDescent="0.25">
      <c r="B89" s="9"/>
      <c r="C89" s="56">
        <f ca="1">IF(OFFSET(C89,-45,0)&lt;&gt;"",OFFSET(C89,-45,0),"")</f>
        <v>1</v>
      </c>
      <c r="D89" s="56"/>
      <c r="E89" s="56"/>
      <c r="F89" s="9"/>
      <c r="G89" s="57">
        <f ca="1">IF(OFFSET(G89,-45,0)&lt;&gt;"",OFFSET(G89,-45,0),"")</f>
        <v>1</v>
      </c>
      <c r="H89" s="57"/>
      <c r="I89" s="9"/>
      <c r="J89" s="9"/>
      <c r="O89" s="49"/>
      <c r="P89" s="50"/>
      <c r="Q89" s="50"/>
      <c r="R89" s="50"/>
      <c r="S89" s="50"/>
      <c r="T89" s="50"/>
      <c r="U89" s="50"/>
      <c r="V89" s="50"/>
      <c r="W89" s="50"/>
      <c r="X89" s="51"/>
      <c r="AB89" s="32" t="s">
        <v>68</v>
      </c>
    </row>
    <row r="90" spans="2:28" ht="13.5" customHeight="1" x14ac:dyDescent="0.25">
      <c r="B90" s="9"/>
      <c r="C90" s="9"/>
      <c r="D90" s="9"/>
      <c r="E90" s="9"/>
      <c r="F90" s="9"/>
      <c r="G90" s="9"/>
      <c r="H90" s="9"/>
      <c r="I90" s="9"/>
      <c r="J90" s="9"/>
      <c r="O90" s="49"/>
      <c r="P90" s="50"/>
      <c r="Q90" s="50"/>
      <c r="R90" s="50"/>
      <c r="S90" s="50"/>
      <c r="T90" s="50"/>
      <c r="U90" s="50"/>
      <c r="V90" s="50"/>
      <c r="W90" s="50"/>
      <c r="X90" s="51"/>
      <c r="AB90" s="32" t="s">
        <v>69</v>
      </c>
    </row>
    <row r="91" spans="2:28" ht="20.25" customHeight="1" x14ac:dyDescent="0.25">
      <c r="B91" s="58" t="str">
        <f ca="1">OFFSET(B91,-45,0)</f>
        <v>Anzahl Sendungen auf Pal/SB:</v>
      </c>
      <c r="C91" s="58"/>
      <c r="D91" s="58"/>
      <c r="E91" s="58"/>
      <c r="F91" s="58"/>
      <c r="G91" s="59" t="str">
        <f ca="1">IF(OFFSET(G91,-45,0)&lt;&gt;"",OFFSET(G91,-45,0),"")</f>
        <v/>
      </c>
      <c r="H91" s="59"/>
      <c r="I91" s="9"/>
      <c r="J91" s="9"/>
      <c r="O91" s="52"/>
      <c r="P91" s="53"/>
      <c r="Q91" s="53"/>
      <c r="R91" s="53"/>
      <c r="S91" s="53"/>
      <c r="T91" s="53"/>
      <c r="U91" s="53"/>
      <c r="V91" s="53"/>
      <c r="W91" s="53"/>
      <c r="X91" s="54"/>
      <c r="AB91" s="32">
        <v>39</v>
      </c>
    </row>
    <row r="92" spans="2:28" ht="63.75" customHeight="1" x14ac:dyDescent="0.25">
      <c r="B92" s="72" t="str">
        <f ca="1">OFFSET(B92,-46,0)</f>
        <v>Anzahl Sendungen auf Pal/SB:</v>
      </c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AB92" s="32">
        <v>40</v>
      </c>
    </row>
    <row r="93" spans="2:28" ht="5.25" customHeight="1" x14ac:dyDescent="0.25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11"/>
      <c r="X93" s="11"/>
      <c r="AB93" s="32">
        <v>41</v>
      </c>
    </row>
    <row r="94" spans="2:28" ht="5.25" customHeight="1" x14ac:dyDescent="0.25">
      <c r="B94" s="96" t="str">
        <f ca="1">OFFSET(B94,-45,0)</f>
        <v>Absender:</v>
      </c>
      <c r="C94" s="96"/>
      <c r="AB94" s="32">
        <v>42</v>
      </c>
    </row>
    <row r="95" spans="2:28" ht="6.15" customHeight="1" x14ac:dyDescent="0.25">
      <c r="B95" s="96"/>
      <c r="C95" s="96"/>
      <c r="Q95" s="97" t="str">
        <f ca="1">OFFSET(Q95,-45,0)</f>
        <v xml:space="preserve">Track&amp;Trace Paletten: </v>
      </c>
      <c r="R95" s="97"/>
      <c r="S95" s="97"/>
      <c r="T95" s="62">
        <f ca="1">OFFSET(T95,-45,0)</f>
        <v>0</v>
      </c>
      <c r="U95" s="62"/>
      <c r="V95" s="62"/>
      <c r="W95" s="62"/>
      <c r="AB95" s="32">
        <v>43</v>
      </c>
    </row>
    <row r="96" spans="2:28" ht="5.25" customHeight="1" x14ac:dyDescent="0.25">
      <c r="B96" s="96"/>
      <c r="C96" s="96"/>
      <c r="Q96" s="97"/>
      <c r="R96" s="97"/>
      <c r="S96" s="97"/>
      <c r="T96" s="62"/>
      <c r="U96" s="62"/>
      <c r="V96" s="62"/>
      <c r="W96" s="62"/>
      <c r="AB96" s="32">
        <v>44</v>
      </c>
    </row>
    <row r="97" spans="2:28" ht="5.25" customHeight="1" x14ac:dyDescent="0.25">
      <c r="Q97" s="97"/>
      <c r="R97" s="97"/>
      <c r="S97" s="97"/>
      <c r="T97" s="62"/>
      <c r="U97" s="62"/>
      <c r="V97" s="62"/>
      <c r="W97" s="62"/>
      <c r="AB97" s="32" t="s">
        <v>70</v>
      </c>
    </row>
    <row r="98" spans="2:28" ht="32.25" customHeight="1" x14ac:dyDescent="0.25">
      <c r="B98" s="98" t="str">
        <f ca="1">IF(OFFSET(B98,-45,0)&lt;&gt;"",OFFSET(B98,-45,0),"")</f>
        <v/>
      </c>
      <c r="C98" s="98"/>
      <c r="D98" s="98"/>
      <c r="E98" s="98"/>
      <c r="F98" s="98"/>
      <c r="G98" s="98"/>
      <c r="H98" s="98"/>
      <c r="I98" s="98"/>
      <c r="J98" s="98"/>
      <c r="S98" s="10" t="str">
        <f ca="1">OFFSET(S98,-45,0)</f>
        <v/>
      </c>
      <c r="T98" s="63" t="str">
        <f>Encode2</f>
        <v/>
      </c>
      <c r="U98" s="63"/>
      <c r="V98" s="63"/>
      <c r="W98" s="63"/>
      <c r="X98" s="63"/>
      <c r="AB98" s="32">
        <v>45</v>
      </c>
    </row>
    <row r="99" spans="2:28" ht="7.5" customHeight="1" x14ac:dyDescent="0.25">
      <c r="B99" s="98"/>
      <c r="C99" s="98"/>
      <c r="D99" s="98"/>
      <c r="E99" s="98"/>
      <c r="F99" s="98"/>
      <c r="G99" s="98"/>
      <c r="H99" s="98"/>
      <c r="I99" s="98"/>
      <c r="J99" s="98"/>
      <c r="T99" s="63"/>
      <c r="U99" s="63"/>
      <c r="V99" s="63"/>
      <c r="W99" s="63"/>
      <c r="X99" s="63"/>
      <c r="AB99" s="32">
        <v>46</v>
      </c>
    </row>
    <row r="100" spans="2:28" ht="45.9" customHeight="1" x14ac:dyDescent="0.25">
      <c r="B100" s="98"/>
      <c r="C100" s="98"/>
      <c r="D100" s="98"/>
      <c r="E100" s="98"/>
      <c r="F100" s="98"/>
      <c r="G100" s="98"/>
      <c r="H100" s="98"/>
      <c r="I100" s="98"/>
      <c r="J100" s="98"/>
      <c r="T100" s="63"/>
      <c r="U100" s="63"/>
      <c r="V100" s="63"/>
      <c r="W100" s="63"/>
      <c r="X100" s="63"/>
      <c r="AB100" s="32">
        <v>47</v>
      </c>
    </row>
    <row r="101" spans="2:28" ht="5.25" customHeight="1" x14ac:dyDescent="0.25">
      <c r="AB101" s="32">
        <v>48</v>
      </c>
    </row>
    <row r="102" spans="2:28" ht="5.25" customHeight="1" x14ac:dyDescent="0.25">
      <c r="S102" s="87" t="str">
        <f ca="1">OFFSET(S102,-45,0)</f>
        <v>auf weissem Papier ausdrucken</v>
      </c>
      <c r="T102" s="88"/>
      <c r="U102" s="88"/>
      <c r="V102" s="88"/>
      <c r="W102" s="89"/>
      <c r="X102" s="27"/>
      <c r="AB102" s="32">
        <v>49</v>
      </c>
    </row>
    <row r="103" spans="2:28" ht="9" customHeight="1" x14ac:dyDescent="0.25">
      <c r="B103" s="44" t="str">
        <f ca="1">OFFSET(B103,-45,0)</f>
        <v>Aufgeber:</v>
      </c>
      <c r="Q103" s="27"/>
      <c r="R103" s="27"/>
      <c r="S103" s="90"/>
      <c r="T103" s="91"/>
      <c r="U103" s="91"/>
      <c r="V103" s="91"/>
      <c r="W103" s="92"/>
      <c r="X103" s="27"/>
      <c r="AB103" s="32" t="s">
        <v>71</v>
      </c>
    </row>
    <row r="104" spans="2:28" ht="6.75" customHeight="1" x14ac:dyDescent="0.25">
      <c r="B104" s="44">
        <f ca="1">OFFSET(B104,-45,0)</f>
        <v>0</v>
      </c>
      <c r="O104" s="65" t="str">
        <f ca="1">OFFSET(O104,-45,0)</f>
        <v>Produkt:</v>
      </c>
      <c r="Q104" s="27"/>
      <c r="R104" s="27"/>
      <c r="S104" s="90"/>
      <c r="T104" s="91"/>
      <c r="U104" s="91"/>
      <c r="V104" s="91"/>
      <c r="W104" s="92"/>
      <c r="X104" s="27"/>
      <c r="AB104" s="32">
        <v>50</v>
      </c>
    </row>
    <row r="105" spans="2:28" ht="5.25" customHeight="1" x14ac:dyDescent="0.25">
      <c r="O105" s="65"/>
      <c r="Q105" s="27"/>
      <c r="R105" s="27"/>
      <c r="S105" s="90"/>
      <c r="T105" s="91"/>
      <c r="U105" s="91"/>
      <c r="V105" s="91"/>
      <c r="W105" s="92"/>
      <c r="X105" s="27"/>
      <c r="AB105" s="32">
        <v>51</v>
      </c>
    </row>
    <row r="106" spans="2:28" ht="7.5" customHeight="1" x14ac:dyDescent="0.25">
      <c r="B106" s="102" t="str">
        <f ca="1">IF(OFFSET(B106,-45,0)&lt;&gt;"",OFFSET(B106,-45,0),"")</f>
        <v/>
      </c>
      <c r="C106" s="102"/>
      <c r="D106" s="102"/>
      <c r="E106" s="102"/>
      <c r="F106" s="102"/>
      <c r="G106" s="102"/>
      <c r="H106" s="102"/>
      <c r="I106" s="102"/>
      <c r="J106" s="102"/>
      <c r="O106" s="65"/>
      <c r="Q106" s="27"/>
      <c r="R106" s="27"/>
      <c r="S106" s="93"/>
      <c r="T106" s="94"/>
      <c r="U106" s="94"/>
      <c r="V106" s="94"/>
      <c r="W106" s="95"/>
      <c r="X106" s="27"/>
      <c r="AB106" s="32">
        <v>52</v>
      </c>
    </row>
    <row r="107" spans="2:28" ht="5.25" customHeight="1" x14ac:dyDescent="0.25">
      <c r="B107" s="102"/>
      <c r="C107" s="102"/>
      <c r="D107" s="102"/>
      <c r="E107" s="102"/>
      <c r="F107" s="102"/>
      <c r="G107" s="102"/>
      <c r="H107" s="102"/>
      <c r="I107" s="102"/>
      <c r="J107" s="102"/>
      <c r="AB107" s="32">
        <v>53</v>
      </c>
    </row>
    <row r="108" spans="2:28" ht="6.75" customHeight="1" x14ac:dyDescent="0.25">
      <c r="B108" s="102"/>
      <c r="C108" s="102"/>
      <c r="D108" s="102"/>
      <c r="E108" s="102"/>
      <c r="F108" s="102"/>
      <c r="G108" s="102"/>
      <c r="H108" s="102"/>
      <c r="I108" s="102"/>
      <c r="J108" s="102"/>
      <c r="AB108" s="32">
        <v>54</v>
      </c>
    </row>
    <row r="109" spans="2:28" ht="67.5" customHeight="1" x14ac:dyDescent="0.25">
      <c r="B109" s="102"/>
      <c r="C109" s="102"/>
      <c r="D109" s="102"/>
      <c r="E109" s="102"/>
      <c r="F109" s="102"/>
      <c r="G109" s="102"/>
      <c r="H109" s="102"/>
      <c r="I109" s="102"/>
      <c r="J109" s="102"/>
      <c r="O109" s="66" t="str">
        <f>INDEX(ProduitAffiche,ProduitChoix)</f>
        <v>A-Post</v>
      </c>
      <c r="P109" s="67"/>
      <c r="Q109" s="67"/>
      <c r="R109" s="67"/>
      <c r="S109" s="67"/>
      <c r="T109" s="67"/>
      <c r="U109" s="67"/>
      <c r="V109" s="67"/>
      <c r="W109" s="67"/>
      <c r="X109" s="68"/>
      <c r="AB109" s="32">
        <v>55</v>
      </c>
    </row>
    <row r="110" spans="2:28" ht="8.25" customHeight="1" x14ac:dyDescent="0.25">
      <c r="O110" s="69"/>
      <c r="P110" s="70"/>
      <c r="Q110" s="70"/>
      <c r="R110" s="70"/>
      <c r="S110" s="70"/>
      <c r="T110" s="70"/>
      <c r="U110" s="70"/>
      <c r="V110" s="70"/>
      <c r="W110" s="70"/>
      <c r="X110" s="71"/>
      <c r="AB110" s="32">
        <v>56</v>
      </c>
    </row>
    <row r="111" spans="2:28" ht="21.75" customHeight="1" x14ac:dyDescent="0.25">
      <c r="B111" s="42" t="str">
        <f ca="1">OFFSET(B111,-45,0)</f>
        <v>Kundenreferenz:</v>
      </c>
      <c r="C111" s="42"/>
      <c r="D111" s="42"/>
      <c r="E111" s="9"/>
      <c r="F111" s="9"/>
      <c r="G111" s="9"/>
      <c r="H111" s="9"/>
      <c r="I111" s="9"/>
      <c r="J111" s="9"/>
      <c r="O111" s="69"/>
      <c r="P111" s="70"/>
      <c r="Q111" s="70"/>
      <c r="R111" s="70"/>
      <c r="S111" s="70"/>
      <c r="T111" s="70"/>
      <c r="U111" s="70"/>
      <c r="V111" s="70"/>
      <c r="W111" s="70"/>
      <c r="X111" s="71"/>
      <c r="AB111" s="32">
        <v>57</v>
      </c>
    </row>
    <row r="112" spans="2:28" ht="5.25" customHeight="1" x14ac:dyDescent="0.25">
      <c r="B112" s="6"/>
      <c r="C112" s="6"/>
      <c r="D112" s="6"/>
      <c r="E112" s="6"/>
      <c r="F112" s="6"/>
      <c r="G112" s="6"/>
      <c r="H112" s="6"/>
      <c r="I112" s="6"/>
      <c r="J112" s="6"/>
      <c r="O112" s="82" t="str">
        <f>O67</f>
        <v xml:space="preserve"> </v>
      </c>
      <c r="P112" s="83"/>
      <c r="Q112" s="83"/>
      <c r="R112" s="83"/>
      <c r="S112" s="83"/>
      <c r="T112" s="83"/>
      <c r="U112" s="83"/>
      <c r="V112" s="83"/>
      <c r="W112" s="83"/>
      <c r="X112" s="84"/>
      <c r="AB112" s="32">
        <v>5</v>
      </c>
    </row>
    <row r="113" spans="2:28" ht="25.5" customHeight="1" x14ac:dyDescent="0.25">
      <c r="B113" s="43" t="str">
        <f ca="1">IF(OFFSET(B113,-45,0)&lt;&gt;"",OFFSET(B113,-45,0),"")</f>
        <v/>
      </c>
      <c r="C113" s="43"/>
      <c r="D113" s="43"/>
      <c r="E113" s="43"/>
      <c r="F113" s="43"/>
      <c r="G113" s="43"/>
      <c r="H113" s="43"/>
      <c r="I113" s="43"/>
      <c r="J113" s="43"/>
      <c r="O113" s="82"/>
      <c r="P113" s="83"/>
      <c r="Q113" s="83"/>
      <c r="R113" s="83"/>
      <c r="S113" s="83"/>
      <c r="T113" s="83"/>
      <c r="U113" s="83"/>
      <c r="V113" s="83"/>
      <c r="W113" s="83"/>
      <c r="X113" s="84"/>
      <c r="AB113" s="32">
        <v>60</v>
      </c>
    </row>
    <row r="114" spans="2:28" ht="5.25" customHeight="1" x14ac:dyDescent="0.25">
      <c r="B114" s="6"/>
      <c r="C114" s="6"/>
      <c r="D114" s="6"/>
      <c r="E114" s="6"/>
      <c r="F114" s="6"/>
      <c r="G114" s="6"/>
      <c r="H114" s="6"/>
      <c r="I114" s="6"/>
      <c r="J114" s="6"/>
      <c r="O114" s="82"/>
      <c r="P114" s="83"/>
      <c r="Q114" s="83"/>
      <c r="R114" s="83"/>
      <c r="S114" s="83"/>
      <c r="T114" s="83"/>
      <c r="U114" s="83"/>
      <c r="V114" s="83"/>
      <c r="W114" s="83"/>
      <c r="X114" s="84"/>
      <c r="AB114" s="32">
        <v>61</v>
      </c>
    </row>
    <row r="115" spans="2:28" ht="14.25" customHeight="1" x14ac:dyDescent="0.25">
      <c r="B115" s="44" t="str">
        <f ca="1">OFFSET(B115,-45,0)</f>
        <v>Rechnungs-Referenz-Nr:</v>
      </c>
      <c r="C115" s="44"/>
      <c r="D115" s="44"/>
      <c r="E115" s="44"/>
      <c r="F115" s="9"/>
      <c r="G115" s="9"/>
      <c r="H115" s="9"/>
      <c r="I115" s="9"/>
      <c r="J115" s="9"/>
      <c r="O115" s="82"/>
      <c r="P115" s="83"/>
      <c r="Q115" s="83"/>
      <c r="R115" s="83"/>
      <c r="S115" s="83"/>
      <c r="T115" s="83"/>
      <c r="U115" s="83"/>
      <c r="V115" s="83"/>
      <c r="W115" s="83"/>
      <c r="X115" s="84"/>
      <c r="AB115" s="32">
        <v>62</v>
      </c>
    </row>
    <row r="116" spans="2:28" ht="5.25" customHeight="1" x14ac:dyDescent="0.25">
      <c r="B116" s="6"/>
      <c r="C116" s="6"/>
      <c r="D116" s="6"/>
      <c r="E116" s="6"/>
      <c r="F116" s="6"/>
      <c r="G116" s="6"/>
      <c r="H116" s="6"/>
      <c r="I116" s="6"/>
      <c r="J116" s="6"/>
      <c r="O116" s="13"/>
      <c r="P116" s="14"/>
      <c r="Q116" s="14"/>
      <c r="R116" s="14"/>
      <c r="S116" s="14"/>
      <c r="T116" s="14"/>
      <c r="U116" s="14"/>
      <c r="V116" s="14"/>
      <c r="W116" s="14"/>
      <c r="X116" s="15"/>
      <c r="AB116" s="32">
        <v>63</v>
      </c>
    </row>
    <row r="117" spans="2:28" ht="24.75" customHeight="1" x14ac:dyDescent="0.25">
      <c r="B117" s="43" t="str">
        <f ca="1">IF(OFFSET(B117,-45,0)&lt;&gt;"",OFFSET(B117,-45,0),"")</f>
        <v/>
      </c>
      <c r="C117" s="43"/>
      <c r="D117" s="43"/>
      <c r="E117" s="43"/>
      <c r="F117" s="43"/>
      <c r="G117" s="43"/>
      <c r="H117" s="43"/>
      <c r="I117" s="43"/>
      <c r="J117" s="43"/>
      <c r="O117" s="16" t="str">
        <f ca="1">OFFSET(O117,-45,0)</f>
        <v/>
      </c>
      <c r="P117" s="40" t="str">
        <f ca="1">IF(OFFSET(P117,-45,0)&lt;&gt;"",OFFSET(P117,-45,0),"")</f>
        <v/>
      </c>
      <c r="Q117" s="40"/>
      <c r="R117" s="40"/>
      <c r="S117" s="40"/>
      <c r="T117" s="40"/>
      <c r="U117" s="40"/>
      <c r="V117" s="40"/>
      <c r="W117" s="40"/>
      <c r="X117" s="41"/>
      <c r="AB117" s="32">
        <v>64</v>
      </c>
    </row>
    <row r="118" spans="2:28" ht="5.25" customHeight="1" x14ac:dyDescent="0.25">
      <c r="B118" s="6"/>
      <c r="C118" s="6"/>
      <c r="D118" s="6"/>
      <c r="E118" s="6"/>
      <c r="F118" s="6"/>
      <c r="G118" s="6"/>
      <c r="H118" s="6"/>
      <c r="I118" s="6"/>
      <c r="J118" s="6"/>
      <c r="O118" s="13"/>
      <c r="P118" s="40"/>
      <c r="Q118" s="40"/>
      <c r="R118" s="40"/>
      <c r="S118" s="40"/>
      <c r="T118" s="40"/>
      <c r="U118" s="40"/>
      <c r="V118" s="40"/>
      <c r="W118" s="40"/>
      <c r="X118" s="41"/>
      <c r="AB118" s="32" t="s">
        <v>72</v>
      </c>
    </row>
    <row r="119" spans="2:28" ht="14.25" customHeight="1" x14ac:dyDescent="0.25">
      <c r="B119" s="44" t="str">
        <f ca="1">OFFSET(B119,-45,0)</f>
        <v>Aufgabedatum:</v>
      </c>
      <c r="C119" s="44"/>
      <c r="D119" s="9"/>
      <c r="E119" s="9"/>
      <c r="F119" s="9"/>
      <c r="G119" s="9"/>
      <c r="H119" s="9"/>
      <c r="I119" s="9"/>
      <c r="J119" s="9"/>
      <c r="O119" s="13"/>
      <c r="P119" s="40"/>
      <c r="Q119" s="40"/>
      <c r="R119" s="40"/>
      <c r="S119" s="40"/>
      <c r="T119" s="40"/>
      <c r="U119" s="40"/>
      <c r="V119" s="40"/>
      <c r="W119" s="40"/>
      <c r="X119" s="41"/>
      <c r="AB119" s="32">
        <v>65</v>
      </c>
    </row>
    <row r="120" spans="2:28" ht="5.25" customHeight="1" x14ac:dyDescent="0.25">
      <c r="B120" s="6"/>
      <c r="C120" s="6"/>
      <c r="D120" s="6"/>
      <c r="E120" s="6"/>
      <c r="F120" s="6"/>
      <c r="G120" s="6"/>
      <c r="H120" s="6"/>
      <c r="I120" s="6"/>
      <c r="J120" s="6"/>
      <c r="O120" s="13"/>
      <c r="P120" s="14"/>
      <c r="Q120" s="14"/>
      <c r="R120" s="14"/>
      <c r="S120" s="14"/>
      <c r="T120" s="14"/>
      <c r="U120" s="14"/>
      <c r="V120" s="14"/>
      <c r="W120" s="14"/>
      <c r="X120" s="15"/>
      <c r="AB120" s="32">
        <v>66</v>
      </c>
    </row>
    <row r="121" spans="2:28" ht="5.25" customHeight="1" x14ac:dyDescent="0.25">
      <c r="B121" s="60" t="str">
        <f ca="1">IF(OFFSET(B121,-45,0)&lt;&gt;"",OFFSET(B121,-45,0),"")</f>
        <v/>
      </c>
      <c r="C121" s="60"/>
      <c r="D121" s="60"/>
      <c r="E121" s="60"/>
      <c r="F121" s="60"/>
      <c r="G121" s="60"/>
      <c r="H121" s="60"/>
      <c r="I121" s="60"/>
      <c r="J121" s="60"/>
      <c r="O121" s="17"/>
      <c r="P121" s="18"/>
      <c r="Q121" s="18"/>
      <c r="R121" s="18"/>
      <c r="S121" s="18"/>
      <c r="T121" s="18"/>
      <c r="U121" s="18"/>
      <c r="V121" s="18"/>
      <c r="W121" s="18"/>
      <c r="X121" s="19"/>
      <c r="AB121" s="32">
        <v>67</v>
      </c>
    </row>
    <row r="122" spans="2:28" ht="8.25" customHeight="1" x14ac:dyDescent="0.25">
      <c r="B122" s="60"/>
      <c r="C122" s="60"/>
      <c r="D122" s="60"/>
      <c r="E122" s="60"/>
      <c r="F122" s="60"/>
      <c r="G122" s="60"/>
      <c r="H122" s="60"/>
      <c r="I122" s="60"/>
      <c r="J122" s="60"/>
      <c r="AB122" s="32">
        <v>68</v>
      </c>
    </row>
    <row r="123" spans="2:28" ht="5.25" customHeight="1" x14ac:dyDescent="0.25">
      <c r="B123" s="60"/>
      <c r="C123" s="60"/>
      <c r="D123" s="60"/>
      <c r="E123" s="60"/>
      <c r="F123" s="60"/>
      <c r="G123" s="60"/>
      <c r="H123" s="60"/>
      <c r="I123" s="60"/>
      <c r="J123" s="60"/>
      <c r="AB123" s="32" t="s">
        <v>73</v>
      </c>
    </row>
    <row r="124" spans="2:28" ht="14.25" customHeight="1" x14ac:dyDescent="0.25">
      <c r="B124" s="60"/>
      <c r="C124" s="60"/>
      <c r="D124" s="60"/>
      <c r="E124" s="60"/>
      <c r="F124" s="60"/>
      <c r="G124" s="60"/>
      <c r="H124" s="60"/>
      <c r="I124" s="60"/>
      <c r="J124" s="60"/>
      <c r="O124" s="45"/>
      <c r="P124" s="45"/>
      <c r="Q124" s="45"/>
      <c r="R124" s="45"/>
      <c r="S124" s="45"/>
      <c r="T124" s="45"/>
      <c r="U124"/>
      <c r="V124" s="11"/>
      <c r="W124" s="11"/>
      <c r="X124" s="9"/>
      <c r="AB124" s="32" t="s">
        <v>74</v>
      </c>
    </row>
    <row r="125" spans="2:28" ht="5.25" customHeight="1" x14ac:dyDescent="0.25">
      <c r="B125" s="6"/>
      <c r="C125" s="6"/>
      <c r="D125" s="6"/>
      <c r="E125" s="6"/>
      <c r="F125" s="6"/>
      <c r="G125" s="6"/>
      <c r="H125" s="6"/>
      <c r="I125" s="6"/>
      <c r="J125" s="6"/>
      <c r="O125" s="45"/>
      <c r="P125" s="45"/>
      <c r="Q125" s="45"/>
      <c r="R125" s="45"/>
      <c r="S125" s="45"/>
      <c r="T125" s="45"/>
      <c r="U125"/>
      <c r="V125" s="11"/>
      <c r="W125" s="11"/>
      <c r="X125" s="6"/>
      <c r="AB125" s="32">
        <v>69</v>
      </c>
    </row>
    <row r="126" spans="2:28" ht="14.25" customHeight="1" x14ac:dyDescent="0.25">
      <c r="B126" s="44" t="str">
        <f ca="1">OFFSET(B126,-45,0)</f>
        <v>Aufgabestelle:    (manuelle Eingabe möglich)</v>
      </c>
      <c r="C126" s="44"/>
      <c r="D126" s="44"/>
      <c r="E126" s="44"/>
      <c r="F126" s="44"/>
      <c r="G126" s="44"/>
      <c r="H126" s="44"/>
      <c r="I126" s="44"/>
      <c r="J126" s="44"/>
      <c r="O126" s="9" t="s">
        <v>29</v>
      </c>
      <c r="P126" s="9"/>
      <c r="Q126" s="9"/>
      <c r="R126" s="9"/>
      <c r="S126" s="9"/>
      <c r="T126" s="9"/>
      <c r="U126" s="9"/>
      <c r="V126" s="11"/>
      <c r="W126" s="11"/>
      <c r="X126" s="9"/>
      <c r="AB126" s="32" t="s">
        <v>75</v>
      </c>
    </row>
    <row r="127" spans="2:28" ht="5.25" customHeight="1" x14ac:dyDescent="0.25">
      <c r="B127" s="6"/>
      <c r="C127" s="6"/>
      <c r="D127" s="6"/>
      <c r="E127" s="6"/>
      <c r="F127" s="6"/>
      <c r="G127" s="6"/>
      <c r="H127" s="6"/>
      <c r="I127" s="6"/>
      <c r="J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AB127" s="32">
        <v>70</v>
      </c>
    </row>
    <row r="128" spans="2:28" ht="5.25" customHeight="1" x14ac:dyDescent="0.25">
      <c r="B128" s="103" t="str">
        <f ca="1">IF(OFFSET(B128,-45,0)&lt;&gt;"",OFFSET(B128,-45,0),"")</f>
        <v/>
      </c>
      <c r="C128" s="103"/>
      <c r="D128" s="103"/>
      <c r="E128" s="103"/>
      <c r="F128" s="103"/>
      <c r="G128" s="103"/>
      <c r="H128" s="103"/>
      <c r="I128" s="103"/>
      <c r="J128" s="103"/>
      <c r="O128" s="6"/>
      <c r="P128" s="6"/>
      <c r="Q128" s="6"/>
      <c r="R128" s="6"/>
      <c r="S128" s="6"/>
      <c r="T128" s="6"/>
      <c r="U128" s="6"/>
      <c r="V128" s="6"/>
      <c r="X128" s="6"/>
      <c r="AB128" s="32">
        <v>71</v>
      </c>
    </row>
    <row r="129" spans="2:28" ht="21.75" customHeight="1" x14ac:dyDescent="0.25">
      <c r="B129" s="103"/>
      <c r="C129" s="103"/>
      <c r="D129" s="103"/>
      <c r="E129" s="103"/>
      <c r="F129" s="103"/>
      <c r="G129" s="103"/>
      <c r="H129" s="103"/>
      <c r="I129" s="103"/>
      <c r="J129" s="103"/>
      <c r="O129" s="46"/>
      <c r="P129" s="47"/>
      <c r="Q129" s="47"/>
      <c r="R129" s="47"/>
      <c r="S129" s="47"/>
      <c r="T129" s="47"/>
      <c r="U129" s="47"/>
      <c r="V129" s="47"/>
      <c r="W129" s="47"/>
      <c r="X129" s="48"/>
      <c r="AB129" s="32">
        <v>72</v>
      </c>
    </row>
    <row r="130" spans="2:28" ht="9" customHeight="1" x14ac:dyDescent="0.25">
      <c r="B130" s="6"/>
      <c r="C130" s="6"/>
      <c r="D130" s="6"/>
      <c r="E130" s="6"/>
      <c r="F130" s="6"/>
      <c r="G130" s="6"/>
      <c r="H130" s="6"/>
      <c r="I130" s="6"/>
      <c r="J130" s="6"/>
      <c r="O130" s="49"/>
      <c r="P130" s="50"/>
      <c r="Q130" s="50"/>
      <c r="R130" s="50"/>
      <c r="S130" s="50"/>
      <c r="T130" s="50"/>
      <c r="U130" s="50"/>
      <c r="V130" s="50"/>
      <c r="W130" s="50"/>
      <c r="X130" s="51"/>
      <c r="AB130" s="32">
        <v>73</v>
      </c>
    </row>
    <row r="131" spans="2:28" ht="15" customHeight="1" x14ac:dyDescent="0.25">
      <c r="B131" s="58" t="str">
        <f ca="1">OFFSET(B131,-45,0)</f>
        <v>AVZ-Nummer:</v>
      </c>
      <c r="C131" s="58"/>
      <c r="D131" s="9"/>
      <c r="E131" s="62" t="str">
        <f ca="1">IF(OFFSET(E131,-45,0)&lt;&gt;"",OFFSET(E131,-45,0),"")</f>
        <v>98</v>
      </c>
      <c r="F131" s="62"/>
      <c r="G131" s="62"/>
      <c r="H131" s="62"/>
      <c r="I131" s="62"/>
      <c r="J131" s="62"/>
      <c r="O131" s="49"/>
      <c r="P131" s="50"/>
      <c r="Q131" s="50"/>
      <c r="R131" s="50"/>
      <c r="S131" s="50"/>
      <c r="T131" s="50"/>
      <c r="U131" s="50"/>
      <c r="V131" s="50"/>
      <c r="W131" s="50"/>
      <c r="X131" s="51"/>
      <c r="AB131" s="32">
        <v>74</v>
      </c>
    </row>
    <row r="132" spans="2:28" ht="36" customHeight="1" x14ac:dyDescent="0.25">
      <c r="B132" s="9"/>
      <c r="C132" s="9"/>
      <c r="D132" s="9"/>
      <c r="E132" s="55" t="str">
        <f>Encode1</f>
        <v/>
      </c>
      <c r="F132" s="55"/>
      <c r="G132" s="55"/>
      <c r="H132" s="55"/>
      <c r="I132" s="55"/>
      <c r="J132" s="55"/>
      <c r="O132" s="49"/>
      <c r="P132" s="50"/>
      <c r="Q132" s="50"/>
      <c r="R132" s="50"/>
      <c r="S132" s="50"/>
      <c r="T132" s="50"/>
      <c r="U132" s="50"/>
      <c r="V132" s="50"/>
      <c r="W132" s="50"/>
      <c r="X132" s="51"/>
      <c r="AB132" s="32">
        <v>75</v>
      </c>
    </row>
    <row r="133" spans="2:28" ht="14.25" customHeight="1" x14ac:dyDescent="0.25">
      <c r="B133" s="44" t="str">
        <f ca="1">OFFSET(B133,-45,0)</f>
        <v xml:space="preserve">                 Pal/SB-Nr:                     Anzahl Pal/SB:</v>
      </c>
      <c r="C133" s="44"/>
      <c r="D133" s="44"/>
      <c r="E133" s="44"/>
      <c r="F133" s="44"/>
      <c r="G133" s="44"/>
      <c r="H133" s="44"/>
      <c r="I133" s="44"/>
      <c r="J133" s="9"/>
      <c r="O133" s="49"/>
      <c r="P133" s="50"/>
      <c r="Q133" s="50"/>
      <c r="R133" s="50"/>
      <c r="S133" s="50"/>
      <c r="T133" s="50"/>
      <c r="U133" s="50"/>
      <c r="V133" s="50"/>
      <c r="W133" s="50"/>
      <c r="X133" s="51"/>
      <c r="AB133" s="32">
        <v>76</v>
      </c>
    </row>
    <row r="134" spans="2:28" ht="37.5" customHeight="1" x14ac:dyDescent="0.25">
      <c r="B134" s="9"/>
      <c r="C134" s="56">
        <f ca="1">IF(OFFSET(C134,-45,0)&lt;&gt;"",OFFSET(C134,-45,0),"")</f>
        <v>1</v>
      </c>
      <c r="D134" s="56"/>
      <c r="E134" s="56"/>
      <c r="F134" s="9"/>
      <c r="G134" s="57">
        <f ca="1">IF(OFFSET(G134,-45,0)&lt;&gt;"",OFFSET(G134,-45,0),"")</f>
        <v>1</v>
      </c>
      <c r="H134" s="57"/>
      <c r="I134" s="9"/>
      <c r="J134" s="9"/>
      <c r="O134" s="49"/>
      <c r="P134" s="50"/>
      <c r="Q134" s="50"/>
      <c r="R134" s="50"/>
      <c r="S134" s="50"/>
      <c r="T134" s="50"/>
      <c r="U134" s="50"/>
      <c r="V134" s="50"/>
      <c r="W134" s="50"/>
      <c r="X134" s="51"/>
      <c r="AB134" s="32">
        <v>77</v>
      </c>
    </row>
    <row r="135" spans="2:28" ht="13.5" customHeight="1" x14ac:dyDescent="0.25">
      <c r="B135" s="9"/>
      <c r="C135" s="9"/>
      <c r="D135" s="9"/>
      <c r="E135" s="9"/>
      <c r="F135" s="9"/>
      <c r="G135" s="9"/>
      <c r="H135" s="9"/>
      <c r="I135" s="9"/>
      <c r="J135" s="9"/>
      <c r="O135" s="49"/>
      <c r="P135" s="50"/>
      <c r="Q135" s="50"/>
      <c r="R135" s="50"/>
      <c r="S135" s="50"/>
      <c r="T135" s="50"/>
      <c r="U135" s="50"/>
      <c r="V135" s="50"/>
      <c r="W135" s="50"/>
      <c r="X135" s="51"/>
      <c r="AB135" s="32">
        <v>7</v>
      </c>
    </row>
    <row r="136" spans="2:28" ht="20.25" customHeight="1" x14ac:dyDescent="0.25">
      <c r="B136" s="58" t="str">
        <f ca="1">OFFSET(B136,-45,0)</f>
        <v>Anzahl Sendungen auf Pal/SB:</v>
      </c>
      <c r="C136" s="58"/>
      <c r="D136" s="58"/>
      <c r="E136" s="58"/>
      <c r="F136" s="58"/>
      <c r="G136" s="59" t="str">
        <f ca="1">IF(OFFSET(G136,-45,0)&lt;&gt;"",OFFSET(G136,-45,0),"")</f>
        <v/>
      </c>
      <c r="H136" s="59"/>
      <c r="I136" s="9"/>
      <c r="J136" s="9"/>
      <c r="O136" s="52"/>
      <c r="P136" s="53"/>
      <c r="Q136" s="53"/>
      <c r="R136" s="53"/>
      <c r="S136" s="53"/>
      <c r="T136" s="53"/>
      <c r="U136" s="53"/>
      <c r="V136" s="53"/>
      <c r="W136" s="53"/>
      <c r="X136" s="54"/>
      <c r="AB136" s="39">
        <v>80</v>
      </c>
    </row>
    <row r="137" spans="2:28" x14ac:dyDescent="0.25">
      <c r="AB137" s="39">
        <v>81</v>
      </c>
    </row>
    <row r="138" spans="2:28" x14ac:dyDescent="0.25">
      <c r="AB138" s="39">
        <v>82</v>
      </c>
    </row>
    <row r="139" spans="2:28" x14ac:dyDescent="0.25">
      <c r="AB139" s="39">
        <v>83</v>
      </c>
    </row>
    <row r="140" spans="2:28" x14ac:dyDescent="0.25">
      <c r="AB140" s="39">
        <v>84</v>
      </c>
    </row>
    <row r="141" spans="2:28" x14ac:dyDescent="0.25">
      <c r="AB141" s="39">
        <v>85</v>
      </c>
    </row>
    <row r="142" spans="2:28" x14ac:dyDescent="0.25">
      <c r="AB142" s="39">
        <v>86</v>
      </c>
    </row>
    <row r="143" spans="2:28" x14ac:dyDescent="0.25">
      <c r="AB143" s="39">
        <v>87</v>
      </c>
    </row>
    <row r="144" spans="2:28" x14ac:dyDescent="0.25">
      <c r="AB144" s="39">
        <v>88</v>
      </c>
    </row>
    <row r="145" spans="28:28" x14ac:dyDescent="0.25">
      <c r="AB145" s="39">
        <v>89</v>
      </c>
    </row>
    <row r="146" spans="28:28" x14ac:dyDescent="0.25">
      <c r="AB146" s="39">
        <v>8</v>
      </c>
    </row>
    <row r="147" spans="28:28" x14ac:dyDescent="0.25">
      <c r="AB147" s="39">
        <v>90</v>
      </c>
    </row>
    <row r="148" spans="28:28" x14ac:dyDescent="0.25">
      <c r="AB148" s="39">
        <v>91</v>
      </c>
    </row>
    <row r="149" spans="28:28" x14ac:dyDescent="0.25">
      <c r="AB149" s="39">
        <v>92</v>
      </c>
    </row>
    <row r="150" spans="28:28" x14ac:dyDescent="0.25">
      <c r="AB150" s="39">
        <v>93</v>
      </c>
    </row>
    <row r="151" spans="28:28" x14ac:dyDescent="0.25">
      <c r="AB151" s="39" t="s">
        <v>76</v>
      </c>
    </row>
    <row r="152" spans="28:28" x14ac:dyDescent="0.25">
      <c r="AB152" s="39">
        <v>94</v>
      </c>
    </row>
    <row r="153" spans="28:28" x14ac:dyDescent="0.25">
      <c r="AB153" s="39">
        <v>95</v>
      </c>
    </row>
    <row r="154" spans="28:28" x14ac:dyDescent="0.25">
      <c r="AB154" s="39">
        <v>96</v>
      </c>
    </row>
    <row r="155" spans="28:28" x14ac:dyDescent="0.25">
      <c r="AB155" s="39">
        <v>9</v>
      </c>
    </row>
    <row r="156" spans="28:28" x14ac:dyDescent="0.25">
      <c r="AB156" s="39" t="s">
        <v>77</v>
      </c>
    </row>
  </sheetData>
  <sheetProtection algorithmName="SHA-512" hashValue="SfnUvNWSlBJ9VxLw7zLC/WUjrKIw03nNJfrENGH0P4moBCTWmdTO/I9FxI87UH5gX3E13xgEHPr/lZZCFkThMg==" saltValue="i0MGMKmMRRlHzqdVA3RnLQ==" spinCount="100000" sheet="1" objects="1" scenarios="1"/>
  <mergeCells count="101">
    <mergeCell ref="B121:J124"/>
    <mergeCell ref="O124:T125"/>
    <mergeCell ref="B126:J126"/>
    <mergeCell ref="B128:J129"/>
    <mergeCell ref="O129:X136"/>
    <mergeCell ref="B131:C131"/>
    <mergeCell ref="E131:J131"/>
    <mergeCell ref="E132:J132"/>
    <mergeCell ref="C134:E134"/>
    <mergeCell ref="G134:H134"/>
    <mergeCell ref="B136:F136"/>
    <mergeCell ref="G136:H136"/>
    <mergeCell ref="B133:I133"/>
    <mergeCell ref="O112:X115"/>
    <mergeCell ref="B113:J113"/>
    <mergeCell ref="B115:E115"/>
    <mergeCell ref="B117:J117"/>
    <mergeCell ref="P117:X119"/>
    <mergeCell ref="B119:C119"/>
    <mergeCell ref="S102:W106"/>
    <mergeCell ref="B103:B104"/>
    <mergeCell ref="O104:O106"/>
    <mergeCell ref="B106:J109"/>
    <mergeCell ref="O109:X111"/>
    <mergeCell ref="B111:D111"/>
    <mergeCell ref="B92:X92"/>
    <mergeCell ref="B94:C96"/>
    <mergeCell ref="Q95:S97"/>
    <mergeCell ref="T95:W97"/>
    <mergeCell ref="B98:J100"/>
    <mergeCell ref="T98:X100"/>
    <mergeCell ref="U34:U35"/>
    <mergeCell ref="B23:J23"/>
    <mergeCell ref="B25:E25"/>
    <mergeCell ref="B27:J27"/>
    <mergeCell ref="B29:C29"/>
    <mergeCell ref="B31:J34"/>
    <mergeCell ref="S34:S35"/>
    <mergeCell ref="B49:C51"/>
    <mergeCell ref="Q50:S52"/>
    <mergeCell ref="T50:W52"/>
    <mergeCell ref="B53:J55"/>
    <mergeCell ref="B61:J64"/>
    <mergeCell ref="B58:B59"/>
    <mergeCell ref="T53:X55"/>
    <mergeCell ref="O59:O61"/>
    <mergeCell ref="O64:X66"/>
    <mergeCell ref="S57:W61"/>
    <mergeCell ref="O67:X70"/>
    <mergeCell ref="P4:P6"/>
    <mergeCell ref="O11:Q11"/>
    <mergeCell ref="O3:O5"/>
    <mergeCell ref="B1:X1"/>
    <mergeCell ref="J2:L4"/>
    <mergeCell ref="B3:C5"/>
    <mergeCell ref="Q4:S6"/>
    <mergeCell ref="B38:J39"/>
    <mergeCell ref="O39:X46"/>
    <mergeCell ref="B41:C41"/>
    <mergeCell ref="B46:F46"/>
    <mergeCell ref="E41:J41"/>
    <mergeCell ref="C44:E44"/>
    <mergeCell ref="G44:H44"/>
    <mergeCell ref="G46:H46"/>
    <mergeCell ref="E42:J42"/>
    <mergeCell ref="B36:J36"/>
    <mergeCell ref="P27:X29"/>
    <mergeCell ref="T4:W6"/>
    <mergeCell ref="O22:X25"/>
    <mergeCell ref="Q34:Q35"/>
    <mergeCell ref="O34:O35"/>
    <mergeCell ref="P34:P35"/>
    <mergeCell ref="S12:W16"/>
    <mergeCell ref="T7:W10"/>
    <mergeCell ref="B7:J10"/>
    <mergeCell ref="B13:B14"/>
    <mergeCell ref="O14:O16"/>
    <mergeCell ref="B16:J19"/>
    <mergeCell ref="O19:X21"/>
    <mergeCell ref="B21:D21"/>
    <mergeCell ref="B47:X47"/>
    <mergeCell ref="B43:I43"/>
    <mergeCell ref="P72:X74"/>
    <mergeCell ref="B66:D66"/>
    <mergeCell ref="B68:J68"/>
    <mergeCell ref="B70:E70"/>
    <mergeCell ref="B72:J72"/>
    <mergeCell ref="B74:C74"/>
    <mergeCell ref="O79:T80"/>
    <mergeCell ref="O84:X91"/>
    <mergeCell ref="E87:J87"/>
    <mergeCell ref="C89:E89"/>
    <mergeCell ref="G89:H89"/>
    <mergeCell ref="B91:F91"/>
    <mergeCell ref="G91:H91"/>
    <mergeCell ref="B76:J79"/>
    <mergeCell ref="B81:J81"/>
    <mergeCell ref="B83:J84"/>
    <mergeCell ref="B86:C86"/>
    <mergeCell ref="E86:J86"/>
    <mergeCell ref="B88:I88"/>
  </mergeCells>
  <conditionalFormatting sqref="S12">
    <cfRule type="expression" dxfId="26" priority="7" stopIfTrue="1">
      <formula>OR(ProduitChoix=3,ProduitChoix=10,ProduitChoix=12)</formula>
    </cfRule>
    <cfRule type="expression" dxfId="18" priority="8" stopIfTrue="1">
      <formula>OR(ProduitChoix=4,ProduitChoix=5,ProduitChoix=9)</formula>
    </cfRule>
    <cfRule type="expression" dxfId="25" priority="10" stopIfTrue="1">
      <formula>OR(ProduitChoix=2,ProduitChoix=8,ProduitChoix=11)</formula>
    </cfRule>
  </conditionalFormatting>
  <conditionalFormatting sqref="S57">
    <cfRule type="expression" dxfId="24" priority="4" stopIfTrue="1">
      <formula>OR(ProduitChoix=3,ProduitChoix=10,ProduitChoix=12)</formula>
    </cfRule>
    <cfRule type="expression" dxfId="23" priority="5" stopIfTrue="1">
      <formula>OR(ProduitChoix=4,ProduitChoix=5)</formula>
    </cfRule>
    <cfRule type="expression" dxfId="22" priority="6" stopIfTrue="1">
      <formula>OR(ProduitChoix=2,ProduitChoix=8,ProduitChoix=11)</formula>
    </cfRule>
  </conditionalFormatting>
  <conditionalFormatting sqref="S102">
    <cfRule type="expression" dxfId="21" priority="1" stopIfTrue="1">
      <formula>OR(ProduitChoix=3,ProduitChoix=10,ProduitChoix=12)</formula>
    </cfRule>
    <cfRule type="expression" dxfId="20" priority="2" stopIfTrue="1">
      <formula>OR(ProduitChoix=4,ProduitChoix=5)</formula>
    </cfRule>
    <cfRule type="expression" dxfId="19" priority="3" stopIfTrue="1">
      <formula>OR(ProduitChoix=2,ProduitChoix=8,ProduitChoix=11)</formula>
    </cfRule>
  </conditionalFormatting>
  <dataValidations count="4">
    <dataValidation allowBlank="1" showInputMessage="1" showErrorMessage="1" prompt="Neu Zeile mit Alt+Enter" sqref="B16 B7" xr:uid="{00000000-0002-0000-0000-000000000000}"/>
    <dataValidation type="list" showInputMessage="1" showErrorMessage="1" error="Product missing" sqref="O11:Q11" xr:uid="{00000000-0002-0000-0000-000001000000}">
      <formula1>ProduitsNom</formula1>
    </dataValidation>
    <dataValidation operator="greaterThanOrEqual" allowBlank="1" showInputMessage="1" showErrorMessage="1" sqref="P27:X29 P72:X74 P117:X119" xr:uid="{00000000-0002-0000-0000-000002000000}"/>
    <dataValidation type="list" showInputMessage="1" showErrorMessage="1" sqref="O34" xr:uid="{00000000-0002-0000-0000-000003000000}">
      <formula1>PLZlist</formula1>
    </dataValidation>
  </dataValidations>
  <printOptions horizontalCentered="1" verticalCentered="1"/>
  <pageMargins left="0.25" right="0.25" top="0.75" bottom="0.75" header="0.3" footer="0.3"/>
  <pageSetup paperSize="9" scale="73" fitToHeight="3" orientation="landscape" horizontalDpi="1200" verticalDpi="1200" r:id="rId1"/>
  <headerFooter>
    <oddHeader>&amp;L&amp;G&amp;R&amp;G</oddHeader>
    <oddFooter>&amp;R&amp;"Arial,Normal"&amp;5&amp;P/&amp;N</oddFooter>
  </headerFooter>
  <rowBreaks count="2" manualBreakCount="2">
    <brk id="46" max="16383" man="1"/>
    <brk id="91" max="16383" man="1"/>
  </rowBreaks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A1DC5-410C-4797-93BC-688750EE8560}">
  <dimension ref="A1:A3"/>
  <sheetViews>
    <sheetView workbookViewId="0"/>
  </sheetViews>
  <sheetFormatPr baseColWidth="10" defaultColWidth="9.33203125" defaultRowHeight="13.2" x14ac:dyDescent="0.25"/>
  <sheetData>
    <row r="1" spans="1:1" x14ac:dyDescent="0.25">
      <c r="A1" s="1" t="s">
        <v>157</v>
      </c>
    </row>
    <row r="2" spans="1:1" x14ac:dyDescent="0.25">
      <c r="A2" s="1" t="s">
        <v>158</v>
      </c>
    </row>
    <row r="3" spans="1:1" x14ac:dyDescent="0.25">
      <c r="A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G45"/>
  <sheetViews>
    <sheetView topLeftCell="A17" workbookViewId="0">
      <selection activeCell="O11" sqref="O11:Q11"/>
    </sheetView>
  </sheetViews>
  <sheetFormatPr baseColWidth="10" defaultColWidth="12" defaultRowHeight="13.2" x14ac:dyDescent="0.25"/>
  <cols>
    <col min="1" max="1" width="21.77734375" customWidth="1"/>
    <col min="2" max="2" width="20.77734375" bestFit="1" customWidth="1"/>
    <col min="7" max="7" width="26.109375" customWidth="1"/>
  </cols>
  <sheetData>
    <row r="1" spans="1:4" x14ac:dyDescent="0.25">
      <c r="A1" s="3" t="str">
        <f>CodeBarre1</f>
        <v>98</v>
      </c>
      <c r="B1" t="str">
        <f>TRIM(A1)</f>
        <v>98</v>
      </c>
      <c r="C1" t="str">
        <f>SUBSTITUTE(B1,".","")</f>
        <v>98</v>
      </c>
    </row>
    <row r="2" spans="1:4" x14ac:dyDescent="0.25">
      <c r="A2" t="str">
        <f>SUBSTITUTE(C1," ","")</f>
        <v>98</v>
      </c>
      <c r="B2" s="1"/>
    </row>
    <row r="4" spans="1:4" x14ac:dyDescent="0.25">
      <c r="A4" t="s">
        <v>78</v>
      </c>
      <c r="B4">
        <v>18</v>
      </c>
      <c r="C4">
        <f>LEN(A2)</f>
        <v>2</v>
      </c>
      <c r="D4" t="b">
        <f>B4=C4</f>
        <v>0</v>
      </c>
    </row>
    <row r="6" spans="1:4" x14ac:dyDescent="0.25">
      <c r="A6" t="s">
        <v>79</v>
      </c>
      <c r="B6" t="s">
        <v>80</v>
      </c>
      <c r="C6" t="s">
        <v>81</v>
      </c>
      <c r="D6" t="s">
        <v>82</v>
      </c>
    </row>
    <row r="7" spans="1:4" x14ac:dyDescent="0.25">
      <c r="A7">
        <v>1</v>
      </c>
      <c r="B7" t="str">
        <f>MID($A$2,A7,1)</f>
        <v>9</v>
      </c>
      <c r="C7">
        <f>VALUE(B7)</f>
        <v>9</v>
      </c>
      <c r="D7" t="b">
        <f>ISNUMBER(C7)</f>
        <v>1</v>
      </c>
    </row>
    <row r="8" spans="1:4" x14ac:dyDescent="0.25">
      <c r="A8">
        <v>2</v>
      </c>
      <c r="B8" t="str">
        <f t="shared" ref="B8:B24" si="0">MID($A$2,A8,1)</f>
        <v>8</v>
      </c>
      <c r="C8">
        <f t="shared" ref="C8:C24" si="1">VALUE(B8)</f>
        <v>8</v>
      </c>
      <c r="D8" t="b">
        <f t="shared" ref="D8:D24" si="2">ISNUMBER(C8)</f>
        <v>1</v>
      </c>
    </row>
    <row r="9" spans="1:4" x14ac:dyDescent="0.25">
      <c r="A9">
        <v>3</v>
      </c>
      <c r="B9" t="str">
        <f t="shared" si="0"/>
        <v/>
      </c>
      <c r="C9" t="e">
        <f t="shared" si="1"/>
        <v>#VALUE!</v>
      </c>
      <c r="D9" t="b">
        <f t="shared" si="2"/>
        <v>0</v>
      </c>
    </row>
    <row r="10" spans="1:4" x14ac:dyDescent="0.25">
      <c r="A10">
        <v>4</v>
      </c>
      <c r="B10" t="str">
        <f t="shared" si="0"/>
        <v/>
      </c>
      <c r="C10" t="e">
        <f t="shared" si="1"/>
        <v>#VALUE!</v>
      </c>
      <c r="D10" t="b">
        <f t="shared" si="2"/>
        <v>0</v>
      </c>
    </row>
    <row r="11" spans="1:4" x14ac:dyDescent="0.25">
      <c r="A11">
        <v>5</v>
      </c>
      <c r="B11" t="str">
        <f t="shared" si="0"/>
        <v/>
      </c>
      <c r="C11" t="e">
        <f t="shared" si="1"/>
        <v>#VALUE!</v>
      </c>
      <c r="D11" t="b">
        <f t="shared" si="2"/>
        <v>0</v>
      </c>
    </row>
    <row r="12" spans="1:4" x14ac:dyDescent="0.25">
      <c r="A12">
        <v>6</v>
      </c>
      <c r="B12" t="str">
        <f t="shared" si="0"/>
        <v/>
      </c>
      <c r="C12" t="e">
        <f t="shared" si="1"/>
        <v>#VALUE!</v>
      </c>
      <c r="D12" t="b">
        <f t="shared" si="2"/>
        <v>0</v>
      </c>
    </row>
    <row r="13" spans="1:4" x14ac:dyDescent="0.25">
      <c r="A13">
        <v>7</v>
      </c>
      <c r="B13" t="str">
        <f t="shared" si="0"/>
        <v/>
      </c>
      <c r="C13" t="e">
        <f t="shared" si="1"/>
        <v>#VALUE!</v>
      </c>
      <c r="D13" t="b">
        <f t="shared" si="2"/>
        <v>0</v>
      </c>
    </row>
    <row r="14" spans="1:4" x14ac:dyDescent="0.25">
      <c r="A14">
        <v>8</v>
      </c>
      <c r="B14" t="str">
        <f t="shared" si="0"/>
        <v/>
      </c>
      <c r="C14" t="e">
        <f t="shared" si="1"/>
        <v>#VALUE!</v>
      </c>
      <c r="D14" t="b">
        <f t="shared" si="2"/>
        <v>0</v>
      </c>
    </row>
    <row r="15" spans="1:4" x14ac:dyDescent="0.25">
      <c r="A15">
        <v>9</v>
      </c>
      <c r="B15" t="str">
        <f t="shared" si="0"/>
        <v/>
      </c>
      <c r="C15" t="e">
        <f t="shared" si="1"/>
        <v>#VALUE!</v>
      </c>
      <c r="D15" t="b">
        <f t="shared" si="2"/>
        <v>0</v>
      </c>
    </row>
    <row r="16" spans="1:4" x14ac:dyDescent="0.25">
      <c r="A16">
        <v>10</v>
      </c>
      <c r="B16" t="str">
        <f t="shared" si="0"/>
        <v/>
      </c>
      <c r="C16" t="e">
        <f t="shared" si="1"/>
        <v>#VALUE!</v>
      </c>
      <c r="D16" t="b">
        <f t="shared" si="2"/>
        <v>0</v>
      </c>
    </row>
    <row r="17" spans="1:5" x14ac:dyDescent="0.25">
      <c r="A17">
        <v>11</v>
      </c>
      <c r="B17" t="str">
        <f t="shared" si="0"/>
        <v/>
      </c>
      <c r="C17" t="e">
        <f t="shared" si="1"/>
        <v>#VALUE!</v>
      </c>
      <c r="D17" t="b">
        <f t="shared" si="2"/>
        <v>0</v>
      </c>
    </row>
    <row r="18" spans="1:5" x14ac:dyDescent="0.25">
      <c r="A18">
        <v>12</v>
      </c>
      <c r="B18" t="str">
        <f t="shared" si="0"/>
        <v/>
      </c>
      <c r="C18" t="e">
        <f t="shared" si="1"/>
        <v>#VALUE!</v>
      </c>
      <c r="D18" t="b">
        <f t="shared" si="2"/>
        <v>0</v>
      </c>
    </row>
    <row r="19" spans="1:5" x14ac:dyDescent="0.25">
      <c r="A19">
        <v>13</v>
      </c>
      <c r="B19" t="str">
        <f t="shared" si="0"/>
        <v/>
      </c>
      <c r="C19" t="e">
        <f t="shared" si="1"/>
        <v>#VALUE!</v>
      </c>
      <c r="D19" t="b">
        <f t="shared" si="2"/>
        <v>0</v>
      </c>
    </row>
    <row r="20" spans="1:5" x14ac:dyDescent="0.25">
      <c r="A20">
        <v>14</v>
      </c>
      <c r="B20" t="str">
        <f t="shared" si="0"/>
        <v/>
      </c>
      <c r="C20" t="e">
        <f t="shared" si="1"/>
        <v>#VALUE!</v>
      </c>
      <c r="D20" t="b">
        <f t="shared" si="2"/>
        <v>0</v>
      </c>
    </row>
    <row r="21" spans="1:5" x14ac:dyDescent="0.25">
      <c r="A21">
        <v>15</v>
      </c>
      <c r="B21" t="str">
        <f t="shared" si="0"/>
        <v/>
      </c>
      <c r="C21" t="e">
        <f t="shared" si="1"/>
        <v>#VALUE!</v>
      </c>
      <c r="D21" t="b">
        <f t="shared" si="2"/>
        <v>0</v>
      </c>
    </row>
    <row r="22" spans="1:5" x14ac:dyDescent="0.25">
      <c r="A22">
        <v>16</v>
      </c>
      <c r="B22" t="str">
        <f t="shared" si="0"/>
        <v/>
      </c>
      <c r="C22" t="e">
        <f t="shared" si="1"/>
        <v>#VALUE!</v>
      </c>
      <c r="D22" t="b">
        <f t="shared" si="2"/>
        <v>0</v>
      </c>
    </row>
    <row r="23" spans="1:5" x14ac:dyDescent="0.25">
      <c r="A23">
        <v>17</v>
      </c>
      <c r="B23" t="str">
        <f t="shared" si="0"/>
        <v/>
      </c>
      <c r="C23" t="e">
        <f t="shared" si="1"/>
        <v>#VALUE!</v>
      </c>
      <c r="D23" t="b">
        <f t="shared" si="2"/>
        <v>0</v>
      </c>
    </row>
    <row r="24" spans="1:5" x14ac:dyDescent="0.25">
      <c r="A24">
        <v>18</v>
      </c>
      <c r="B24" t="str">
        <f t="shared" si="0"/>
        <v/>
      </c>
      <c r="C24" t="e">
        <f t="shared" si="1"/>
        <v>#VALUE!</v>
      </c>
      <c r="D24" t="b">
        <f t="shared" si="2"/>
        <v>0</v>
      </c>
    </row>
    <row r="26" spans="1:5" x14ac:dyDescent="0.25">
      <c r="A26" t="s">
        <v>83</v>
      </c>
      <c r="D26" t="b">
        <f>AND(D7:D24)</f>
        <v>0</v>
      </c>
    </row>
    <row r="27" spans="1:5" x14ac:dyDescent="0.25">
      <c r="A27" t="s">
        <v>84</v>
      </c>
      <c r="D27" t="b">
        <f>AND(D4,D26)</f>
        <v>0</v>
      </c>
    </row>
    <row r="29" spans="1:5" x14ac:dyDescent="0.25">
      <c r="A29" t="s">
        <v>85</v>
      </c>
      <c r="B29" t="str">
        <f>CHAR(205)</f>
        <v>Í</v>
      </c>
    </row>
    <row r="30" spans="1:5" x14ac:dyDescent="0.25">
      <c r="A30" t="s">
        <v>86</v>
      </c>
      <c r="B30" t="str">
        <f>CHAR(206)</f>
        <v>Î</v>
      </c>
    </row>
    <row r="32" spans="1:5" x14ac:dyDescent="0.25">
      <c r="A32" t="s">
        <v>79</v>
      </c>
      <c r="B32" t="s">
        <v>87</v>
      </c>
      <c r="C32" t="s">
        <v>88</v>
      </c>
      <c r="D32" t="s">
        <v>89</v>
      </c>
      <c r="E32" t="s">
        <v>90</v>
      </c>
    </row>
    <row r="33" spans="1:7" x14ac:dyDescent="0.25">
      <c r="A33">
        <v>1</v>
      </c>
      <c r="B33">
        <f>VALUE(MID($A$2,A33,2))</f>
        <v>98</v>
      </c>
      <c r="C33" t="str">
        <f>IF(B33=0,CHAR(194),IF(B33&gt;94,CHAR(B33+100),CHAR(B33+32)))</f>
        <v>Æ</v>
      </c>
      <c r="D33">
        <v>1</v>
      </c>
      <c r="E33">
        <f>B33*D33</f>
        <v>98</v>
      </c>
    </row>
    <row r="34" spans="1:7" x14ac:dyDescent="0.25">
      <c r="A34">
        <v>3</v>
      </c>
      <c r="B34" t="e">
        <f t="shared" ref="B34:B41" si="3">VALUE(MID($A$2,A34,2))</f>
        <v>#VALUE!</v>
      </c>
      <c r="C34" t="e">
        <f t="shared" ref="C34:C43" si="4">IF(B34=0,CHAR(194),IF(B34&gt;94,CHAR(B34+100),CHAR(B34+32)))</f>
        <v>#VALUE!</v>
      </c>
      <c r="D34">
        <v>2</v>
      </c>
      <c r="E34" t="e">
        <f t="shared" ref="E34:E41" si="5">B34*D34</f>
        <v>#VALUE!</v>
      </c>
    </row>
    <row r="35" spans="1:7" x14ac:dyDescent="0.25">
      <c r="A35">
        <v>5</v>
      </c>
      <c r="B35" t="e">
        <f t="shared" si="3"/>
        <v>#VALUE!</v>
      </c>
      <c r="C35" t="e">
        <f t="shared" si="4"/>
        <v>#VALUE!</v>
      </c>
      <c r="D35">
        <v>3</v>
      </c>
      <c r="E35" t="e">
        <f t="shared" si="5"/>
        <v>#VALUE!</v>
      </c>
    </row>
    <row r="36" spans="1:7" x14ac:dyDescent="0.25">
      <c r="A36">
        <v>7</v>
      </c>
      <c r="B36" t="e">
        <f t="shared" si="3"/>
        <v>#VALUE!</v>
      </c>
      <c r="C36" t="e">
        <f t="shared" si="4"/>
        <v>#VALUE!</v>
      </c>
      <c r="D36">
        <v>4</v>
      </c>
      <c r="E36" t="e">
        <f t="shared" si="5"/>
        <v>#VALUE!</v>
      </c>
    </row>
    <row r="37" spans="1:7" x14ac:dyDescent="0.25">
      <c r="A37">
        <v>9</v>
      </c>
      <c r="B37" t="e">
        <f t="shared" si="3"/>
        <v>#VALUE!</v>
      </c>
      <c r="C37" t="e">
        <f t="shared" si="4"/>
        <v>#VALUE!</v>
      </c>
      <c r="D37">
        <v>5</v>
      </c>
      <c r="E37" t="e">
        <f t="shared" si="5"/>
        <v>#VALUE!</v>
      </c>
    </row>
    <row r="38" spans="1:7" x14ac:dyDescent="0.25">
      <c r="A38">
        <v>11</v>
      </c>
      <c r="B38" t="e">
        <f t="shared" si="3"/>
        <v>#VALUE!</v>
      </c>
      <c r="C38" t="e">
        <f t="shared" si="4"/>
        <v>#VALUE!</v>
      </c>
      <c r="D38">
        <v>6</v>
      </c>
      <c r="E38" t="e">
        <f t="shared" si="5"/>
        <v>#VALUE!</v>
      </c>
    </row>
    <row r="39" spans="1:7" x14ac:dyDescent="0.25">
      <c r="A39">
        <v>13</v>
      </c>
      <c r="B39" t="e">
        <f t="shared" si="3"/>
        <v>#VALUE!</v>
      </c>
      <c r="C39" t="e">
        <f t="shared" si="4"/>
        <v>#VALUE!</v>
      </c>
      <c r="D39">
        <v>7</v>
      </c>
      <c r="E39" t="e">
        <f t="shared" si="5"/>
        <v>#VALUE!</v>
      </c>
    </row>
    <row r="40" spans="1:7" x14ac:dyDescent="0.25">
      <c r="A40">
        <v>15</v>
      </c>
      <c r="B40" t="e">
        <f t="shared" si="3"/>
        <v>#VALUE!</v>
      </c>
      <c r="C40" t="e">
        <f t="shared" si="4"/>
        <v>#VALUE!</v>
      </c>
      <c r="D40">
        <v>8</v>
      </c>
      <c r="E40" t="e">
        <f t="shared" si="5"/>
        <v>#VALUE!</v>
      </c>
    </row>
    <row r="41" spans="1:7" x14ac:dyDescent="0.25">
      <c r="A41">
        <v>17</v>
      </c>
      <c r="B41" t="e">
        <f t="shared" si="3"/>
        <v>#VALUE!</v>
      </c>
      <c r="C41" t="e">
        <f t="shared" si="4"/>
        <v>#VALUE!</v>
      </c>
      <c r="D41">
        <v>9</v>
      </c>
      <c r="E41" t="e">
        <f t="shared" si="5"/>
        <v>#VALUE!</v>
      </c>
    </row>
    <row r="42" spans="1:7" x14ac:dyDescent="0.25">
      <c r="A42" t="s">
        <v>85</v>
      </c>
      <c r="E42">
        <v>105</v>
      </c>
    </row>
    <row r="43" spans="1:7" x14ac:dyDescent="0.25">
      <c r="A43" t="s">
        <v>90</v>
      </c>
      <c r="B43" t="e">
        <f>MOD(E43,103)</f>
        <v>#VALUE!</v>
      </c>
      <c r="C43" t="e">
        <f t="shared" si="4"/>
        <v>#VALUE!</v>
      </c>
      <c r="E43" t="e">
        <f>SUM(E33:E42)</f>
        <v>#VALUE!</v>
      </c>
    </row>
    <row r="44" spans="1:7" x14ac:dyDescent="0.25">
      <c r="G44" s="2"/>
    </row>
    <row r="45" spans="1:7" x14ac:dyDescent="0.25">
      <c r="A45" t="s">
        <v>91</v>
      </c>
      <c r="B45" t="str">
        <f>IF(D27,CONCATENATE(B29,C33,C34,C35,C36,C37,C38,C39,C40,C41,C43,B30),"")</f>
        <v/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G45"/>
  <sheetViews>
    <sheetView topLeftCell="A41" workbookViewId="0">
      <selection activeCell="O11" sqref="O11:Q11"/>
    </sheetView>
  </sheetViews>
  <sheetFormatPr baseColWidth="10" defaultColWidth="12" defaultRowHeight="13.2" x14ac:dyDescent="0.25"/>
  <cols>
    <col min="1" max="1" width="21.77734375" customWidth="1"/>
    <col min="2" max="2" width="20.77734375" bestFit="1" customWidth="1"/>
    <col min="7" max="7" width="26.109375" customWidth="1"/>
  </cols>
  <sheetData>
    <row r="1" spans="1:4" x14ac:dyDescent="0.25">
      <c r="A1" s="3">
        <f>CodeBarre2</f>
        <v>0</v>
      </c>
      <c r="B1" t="str">
        <f>TRIM(A1)</f>
        <v>0</v>
      </c>
      <c r="C1" t="str">
        <f>SUBSTITUTE(B1,".","")</f>
        <v>0</v>
      </c>
    </row>
    <row r="2" spans="1:4" x14ac:dyDescent="0.25">
      <c r="A2" t="str">
        <f>SUBSTITUTE(C1," ","")</f>
        <v>0</v>
      </c>
      <c r="B2" s="1"/>
    </row>
    <row r="4" spans="1:4" x14ac:dyDescent="0.25">
      <c r="A4" t="s">
        <v>78</v>
      </c>
      <c r="B4">
        <v>18</v>
      </c>
      <c r="C4">
        <f>LEN(A2)</f>
        <v>1</v>
      </c>
      <c r="D4" t="b">
        <f>B4=C4</f>
        <v>0</v>
      </c>
    </row>
    <row r="6" spans="1:4" x14ac:dyDescent="0.25">
      <c r="A6" t="s">
        <v>79</v>
      </c>
      <c r="B6" t="s">
        <v>80</v>
      </c>
      <c r="C6" t="s">
        <v>81</v>
      </c>
      <c r="D6" t="s">
        <v>82</v>
      </c>
    </row>
    <row r="7" spans="1:4" x14ac:dyDescent="0.25">
      <c r="A7">
        <v>1</v>
      </c>
      <c r="B7" t="str">
        <f>MID($A$2,A7,1)</f>
        <v>0</v>
      </c>
      <c r="C7">
        <f>VALUE(B7)</f>
        <v>0</v>
      </c>
      <c r="D7" t="b">
        <f>ISNUMBER(C7)</f>
        <v>1</v>
      </c>
    </row>
    <row r="8" spans="1:4" x14ac:dyDescent="0.25">
      <c r="A8">
        <v>2</v>
      </c>
      <c r="B8" t="str">
        <f t="shared" ref="B8:B24" si="0">MID($A$2,A8,1)</f>
        <v/>
      </c>
      <c r="C8" t="e">
        <f t="shared" ref="C8:C24" si="1">VALUE(B8)</f>
        <v>#VALUE!</v>
      </c>
      <c r="D8" t="b">
        <f t="shared" ref="D8:D24" si="2">ISNUMBER(C8)</f>
        <v>0</v>
      </c>
    </row>
    <row r="9" spans="1:4" x14ac:dyDescent="0.25">
      <c r="A9">
        <v>3</v>
      </c>
      <c r="B9" t="str">
        <f t="shared" si="0"/>
        <v/>
      </c>
      <c r="C9" t="e">
        <f t="shared" si="1"/>
        <v>#VALUE!</v>
      </c>
      <c r="D9" t="b">
        <f t="shared" si="2"/>
        <v>0</v>
      </c>
    </row>
    <row r="10" spans="1:4" x14ac:dyDescent="0.25">
      <c r="A10">
        <v>4</v>
      </c>
      <c r="B10" t="str">
        <f t="shared" si="0"/>
        <v/>
      </c>
      <c r="C10" t="e">
        <f t="shared" si="1"/>
        <v>#VALUE!</v>
      </c>
      <c r="D10" t="b">
        <f t="shared" si="2"/>
        <v>0</v>
      </c>
    </row>
    <row r="11" spans="1:4" x14ac:dyDescent="0.25">
      <c r="A11">
        <v>5</v>
      </c>
      <c r="B11" t="str">
        <f t="shared" si="0"/>
        <v/>
      </c>
      <c r="C11" t="e">
        <f t="shared" si="1"/>
        <v>#VALUE!</v>
      </c>
      <c r="D11" t="b">
        <f t="shared" si="2"/>
        <v>0</v>
      </c>
    </row>
    <row r="12" spans="1:4" x14ac:dyDescent="0.25">
      <c r="A12">
        <v>6</v>
      </c>
      <c r="B12" t="str">
        <f t="shared" si="0"/>
        <v/>
      </c>
      <c r="C12" t="e">
        <f t="shared" si="1"/>
        <v>#VALUE!</v>
      </c>
      <c r="D12" t="b">
        <f t="shared" si="2"/>
        <v>0</v>
      </c>
    </row>
    <row r="13" spans="1:4" x14ac:dyDescent="0.25">
      <c r="A13">
        <v>7</v>
      </c>
      <c r="B13" t="str">
        <f t="shared" si="0"/>
        <v/>
      </c>
      <c r="C13" t="e">
        <f t="shared" si="1"/>
        <v>#VALUE!</v>
      </c>
      <c r="D13" t="b">
        <f t="shared" si="2"/>
        <v>0</v>
      </c>
    </row>
    <row r="14" spans="1:4" x14ac:dyDescent="0.25">
      <c r="A14">
        <v>8</v>
      </c>
      <c r="B14" t="str">
        <f t="shared" si="0"/>
        <v/>
      </c>
      <c r="C14" t="e">
        <f t="shared" si="1"/>
        <v>#VALUE!</v>
      </c>
      <c r="D14" t="b">
        <f t="shared" si="2"/>
        <v>0</v>
      </c>
    </row>
    <row r="15" spans="1:4" x14ac:dyDescent="0.25">
      <c r="A15">
        <v>9</v>
      </c>
      <c r="B15" t="str">
        <f t="shared" si="0"/>
        <v/>
      </c>
      <c r="C15" t="e">
        <f t="shared" si="1"/>
        <v>#VALUE!</v>
      </c>
      <c r="D15" t="b">
        <f t="shared" si="2"/>
        <v>0</v>
      </c>
    </row>
    <row r="16" spans="1:4" x14ac:dyDescent="0.25">
      <c r="A16">
        <v>10</v>
      </c>
      <c r="B16" t="str">
        <f t="shared" si="0"/>
        <v/>
      </c>
      <c r="C16" t="e">
        <f t="shared" si="1"/>
        <v>#VALUE!</v>
      </c>
      <c r="D16" t="b">
        <f t="shared" si="2"/>
        <v>0</v>
      </c>
    </row>
    <row r="17" spans="1:5" x14ac:dyDescent="0.25">
      <c r="A17">
        <v>11</v>
      </c>
      <c r="B17" t="str">
        <f t="shared" si="0"/>
        <v/>
      </c>
      <c r="C17" t="e">
        <f t="shared" si="1"/>
        <v>#VALUE!</v>
      </c>
      <c r="D17" t="b">
        <f t="shared" si="2"/>
        <v>0</v>
      </c>
    </row>
    <row r="18" spans="1:5" x14ac:dyDescent="0.25">
      <c r="A18">
        <v>12</v>
      </c>
      <c r="B18" t="str">
        <f t="shared" si="0"/>
        <v/>
      </c>
      <c r="C18" t="e">
        <f t="shared" si="1"/>
        <v>#VALUE!</v>
      </c>
      <c r="D18" t="b">
        <f t="shared" si="2"/>
        <v>0</v>
      </c>
    </row>
    <row r="19" spans="1:5" x14ac:dyDescent="0.25">
      <c r="A19">
        <v>13</v>
      </c>
      <c r="B19" t="str">
        <f t="shared" si="0"/>
        <v/>
      </c>
      <c r="C19" t="e">
        <f t="shared" si="1"/>
        <v>#VALUE!</v>
      </c>
      <c r="D19" t="b">
        <f t="shared" si="2"/>
        <v>0</v>
      </c>
    </row>
    <row r="20" spans="1:5" x14ac:dyDescent="0.25">
      <c r="A20">
        <v>14</v>
      </c>
      <c r="B20" t="str">
        <f t="shared" si="0"/>
        <v/>
      </c>
      <c r="C20" t="e">
        <f t="shared" si="1"/>
        <v>#VALUE!</v>
      </c>
      <c r="D20" t="b">
        <f t="shared" si="2"/>
        <v>0</v>
      </c>
    </row>
    <row r="21" spans="1:5" x14ac:dyDescent="0.25">
      <c r="A21">
        <v>15</v>
      </c>
      <c r="B21" t="str">
        <f t="shared" si="0"/>
        <v/>
      </c>
      <c r="C21" t="e">
        <f t="shared" si="1"/>
        <v>#VALUE!</v>
      </c>
      <c r="D21" t="b">
        <f t="shared" si="2"/>
        <v>0</v>
      </c>
    </row>
    <row r="22" spans="1:5" x14ac:dyDescent="0.25">
      <c r="A22">
        <v>16</v>
      </c>
      <c r="B22" t="str">
        <f t="shared" si="0"/>
        <v/>
      </c>
      <c r="C22" t="e">
        <f t="shared" si="1"/>
        <v>#VALUE!</v>
      </c>
      <c r="D22" t="b">
        <f t="shared" si="2"/>
        <v>0</v>
      </c>
    </row>
    <row r="23" spans="1:5" x14ac:dyDescent="0.25">
      <c r="A23">
        <v>17</v>
      </c>
      <c r="B23" t="str">
        <f t="shared" si="0"/>
        <v/>
      </c>
      <c r="C23" t="e">
        <f t="shared" si="1"/>
        <v>#VALUE!</v>
      </c>
      <c r="D23" t="b">
        <f t="shared" si="2"/>
        <v>0</v>
      </c>
    </row>
    <row r="24" spans="1:5" x14ac:dyDescent="0.25">
      <c r="A24">
        <v>18</v>
      </c>
      <c r="B24" t="str">
        <f t="shared" si="0"/>
        <v/>
      </c>
      <c r="C24" t="e">
        <f t="shared" si="1"/>
        <v>#VALUE!</v>
      </c>
      <c r="D24" t="b">
        <f t="shared" si="2"/>
        <v>0</v>
      </c>
    </row>
    <row r="26" spans="1:5" x14ac:dyDescent="0.25">
      <c r="A26" t="s">
        <v>83</v>
      </c>
      <c r="D26" t="b">
        <f>AND(D7:D24)</f>
        <v>0</v>
      </c>
    </row>
    <row r="27" spans="1:5" x14ac:dyDescent="0.25">
      <c r="A27" t="s">
        <v>84</v>
      </c>
      <c r="D27" t="b">
        <f>AND(D4,D26)</f>
        <v>0</v>
      </c>
    </row>
    <row r="29" spans="1:5" x14ac:dyDescent="0.25">
      <c r="A29" t="s">
        <v>85</v>
      </c>
      <c r="B29" t="str">
        <f>CHAR(205)</f>
        <v>Í</v>
      </c>
    </row>
    <row r="30" spans="1:5" x14ac:dyDescent="0.25">
      <c r="A30" t="s">
        <v>86</v>
      </c>
      <c r="B30" t="str">
        <f>CHAR(206)</f>
        <v>Î</v>
      </c>
    </row>
    <row r="32" spans="1:5" x14ac:dyDescent="0.25">
      <c r="A32" t="s">
        <v>79</v>
      </c>
      <c r="B32" t="s">
        <v>87</v>
      </c>
      <c r="C32" t="s">
        <v>88</v>
      </c>
      <c r="D32" t="s">
        <v>89</v>
      </c>
      <c r="E32" t="s">
        <v>90</v>
      </c>
    </row>
    <row r="33" spans="1:7" x14ac:dyDescent="0.25">
      <c r="A33">
        <v>1</v>
      </c>
      <c r="B33">
        <f>VALUE(MID($A$2,A33,2))</f>
        <v>0</v>
      </c>
      <c r="C33" t="str">
        <f>IF(B33=0,CHAR(194),IF(B33&gt;94,CHAR(B33+100),CHAR(B33+32)))</f>
        <v>Â</v>
      </c>
      <c r="D33">
        <v>1</v>
      </c>
      <c r="E33">
        <f>B33*D33</f>
        <v>0</v>
      </c>
    </row>
    <row r="34" spans="1:7" x14ac:dyDescent="0.25">
      <c r="A34">
        <v>3</v>
      </c>
      <c r="B34" t="e">
        <f t="shared" ref="B34:B41" si="3">VALUE(MID($A$2,A34,2))</f>
        <v>#VALUE!</v>
      </c>
      <c r="C34" t="e">
        <f t="shared" ref="C34:C43" si="4">IF(B34=0,CHAR(194),IF(B34&gt;94,CHAR(B34+100),CHAR(B34+32)))</f>
        <v>#VALUE!</v>
      </c>
      <c r="D34">
        <v>2</v>
      </c>
      <c r="E34" t="e">
        <f t="shared" ref="E34:E41" si="5">B34*D34</f>
        <v>#VALUE!</v>
      </c>
    </row>
    <row r="35" spans="1:7" x14ac:dyDescent="0.25">
      <c r="A35">
        <v>5</v>
      </c>
      <c r="B35" t="e">
        <f t="shared" si="3"/>
        <v>#VALUE!</v>
      </c>
      <c r="C35" t="e">
        <f t="shared" si="4"/>
        <v>#VALUE!</v>
      </c>
      <c r="D35">
        <v>3</v>
      </c>
      <c r="E35" t="e">
        <f t="shared" si="5"/>
        <v>#VALUE!</v>
      </c>
    </row>
    <row r="36" spans="1:7" x14ac:dyDescent="0.25">
      <c r="A36">
        <v>7</v>
      </c>
      <c r="B36" t="e">
        <f t="shared" si="3"/>
        <v>#VALUE!</v>
      </c>
      <c r="C36" t="e">
        <f t="shared" si="4"/>
        <v>#VALUE!</v>
      </c>
      <c r="D36">
        <v>4</v>
      </c>
      <c r="E36" t="e">
        <f t="shared" si="5"/>
        <v>#VALUE!</v>
      </c>
    </row>
    <row r="37" spans="1:7" x14ac:dyDescent="0.25">
      <c r="A37">
        <v>9</v>
      </c>
      <c r="B37" t="e">
        <f t="shared" si="3"/>
        <v>#VALUE!</v>
      </c>
      <c r="C37" t="e">
        <f t="shared" si="4"/>
        <v>#VALUE!</v>
      </c>
      <c r="D37">
        <v>5</v>
      </c>
      <c r="E37" t="e">
        <f t="shared" si="5"/>
        <v>#VALUE!</v>
      </c>
    </row>
    <row r="38" spans="1:7" x14ac:dyDescent="0.25">
      <c r="A38">
        <v>11</v>
      </c>
      <c r="B38" t="e">
        <f t="shared" si="3"/>
        <v>#VALUE!</v>
      </c>
      <c r="C38" t="e">
        <f t="shared" si="4"/>
        <v>#VALUE!</v>
      </c>
      <c r="D38">
        <v>6</v>
      </c>
      <c r="E38" t="e">
        <f t="shared" si="5"/>
        <v>#VALUE!</v>
      </c>
    </row>
    <row r="39" spans="1:7" x14ac:dyDescent="0.25">
      <c r="A39">
        <v>13</v>
      </c>
      <c r="B39" t="e">
        <f t="shared" si="3"/>
        <v>#VALUE!</v>
      </c>
      <c r="C39" t="e">
        <f t="shared" si="4"/>
        <v>#VALUE!</v>
      </c>
      <c r="D39">
        <v>7</v>
      </c>
      <c r="E39" t="e">
        <f t="shared" si="5"/>
        <v>#VALUE!</v>
      </c>
    </row>
    <row r="40" spans="1:7" x14ac:dyDescent="0.25">
      <c r="A40">
        <v>15</v>
      </c>
      <c r="B40" t="e">
        <f t="shared" si="3"/>
        <v>#VALUE!</v>
      </c>
      <c r="C40" t="e">
        <f t="shared" si="4"/>
        <v>#VALUE!</v>
      </c>
      <c r="D40">
        <v>8</v>
      </c>
      <c r="E40" t="e">
        <f t="shared" si="5"/>
        <v>#VALUE!</v>
      </c>
    </row>
    <row r="41" spans="1:7" x14ac:dyDescent="0.25">
      <c r="A41">
        <v>17</v>
      </c>
      <c r="B41" t="e">
        <f t="shared" si="3"/>
        <v>#VALUE!</v>
      </c>
      <c r="C41" t="e">
        <f t="shared" si="4"/>
        <v>#VALUE!</v>
      </c>
      <c r="D41">
        <v>9</v>
      </c>
      <c r="E41" t="e">
        <f t="shared" si="5"/>
        <v>#VALUE!</v>
      </c>
    </row>
    <row r="42" spans="1:7" x14ac:dyDescent="0.25">
      <c r="A42" t="s">
        <v>85</v>
      </c>
      <c r="E42">
        <v>105</v>
      </c>
    </row>
    <row r="43" spans="1:7" x14ac:dyDescent="0.25">
      <c r="A43" t="s">
        <v>90</v>
      </c>
      <c r="B43" t="e">
        <f>MOD(E43,103)</f>
        <v>#VALUE!</v>
      </c>
      <c r="C43" t="e">
        <f t="shared" si="4"/>
        <v>#VALUE!</v>
      </c>
      <c r="E43" t="e">
        <f>SUM(E33:E42)</f>
        <v>#VALUE!</v>
      </c>
    </row>
    <row r="44" spans="1:7" x14ac:dyDescent="0.25">
      <c r="G44" s="2"/>
    </row>
    <row r="45" spans="1:7" x14ac:dyDescent="0.25">
      <c r="A45" t="s">
        <v>91</v>
      </c>
      <c r="B45" t="str">
        <f>IF(D27,CONCATENATE(B29,C33,C34,C35,C36,C37,C38,C39,C40,C41,C43,B30),"")</f>
        <v/>
      </c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B1:AG156"/>
  <sheetViews>
    <sheetView showGridLines="0" showRowColHeaders="0" showRuler="0" zoomScaleNormal="100" workbookViewId="0"/>
  </sheetViews>
  <sheetFormatPr baseColWidth="10" defaultColWidth="9.33203125" defaultRowHeight="13.2" x14ac:dyDescent="0.25"/>
  <cols>
    <col min="1" max="1" width="4.109375" style="4" customWidth="1"/>
    <col min="2" max="2" width="10.44140625" style="4" customWidth="1"/>
    <col min="3" max="3" width="4.6640625" style="4" customWidth="1"/>
    <col min="4" max="4" width="2.109375" style="4" customWidth="1"/>
    <col min="5" max="5" width="8" style="4" customWidth="1"/>
    <col min="6" max="8" width="6.77734375" style="4" customWidth="1"/>
    <col min="9" max="9" width="11.44140625" style="4" customWidth="1"/>
    <col min="10" max="10" width="4.6640625" style="4" customWidth="1"/>
    <col min="11" max="11" width="1.109375" style="4" customWidth="1"/>
    <col min="12" max="12" width="4.6640625" style="4" customWidth="1"/>
    <col min="13" max="13" width="3.33203125" style="4" customWidth="1"/>
    <col min="14" max="14" width="1.109375" style="4" customWidth="1"/>
    <col min="15" max="15" width="12.6640625" style="4" customWidth="1"/>
    <col min="16" max="16" width="6.77734375" style="4" customWidth="1"/>
    <col min="17" max="17" width="11.77734375" style="4" customWidth="1"/>
    <col min="18" max="18" width="3.6640625" style="4" customWidth="1"/>
    <col min="19" max="19" width="14.77734375" style="4" customWidth="1"/>
    <col min="20" max="20" width="2.109375" style="4" customWidth="1"/>
    <col min="21" max="21" width="25.44140625" style="4" customWidth="1"/>
    <col min="22" max="22" width="10.44140625" style="4" customWidth="1"/>
    <col min="23" max="23" width="16.77734375" style="4" customWidth="1"/>
    <col min="24" max="24" width="7.77734375" style="4" customWidth="1"/>
    <col min="25" max="25" width="9.33203125" style="4"/>
    <col min="26" max="26" width="9.33203125" style="4" customWidth="1"/>
    <col min="27" max="27" width="9.33203125" style="4" hidden="1" customWidth="1"/>
    <col min="28" max="28" width="47.109375" style="4" hidden="1" customWidth="1"/>
    <col min="29" max="29" width="21" style="4" hidden="1" customWidth="1"/>
    <col min="30" max="30" width="44.44140625" style="4" hidden="1" customWidth="1"/>
    <col min="31" max="32" width="9.33203125" style="4" hidden="1" customWidth="1"/>
    <col min="33" max="33" width="9.33203125" style="4" customWidth="1"/>
    <col min="34" max="16384" width="9.33203125" style="4"/>
  </cols>
  <sheetData>
    <row r="1" spans="2:32" ht="63.75" customHeight="1" x14ac:dyDescent="0.25">
      <c r="B1" s="72" t="s">
        <v>92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AB1" s="5" t="s">
        <v>93</v>
      </c>
      <c r="AC1" s="25" t="s">
        <v>94</v>
      </c>
      <c r="AD1" s="5" t="s">
        <v>93</v>
      </c>
      <c r="AE1" s="4" t="s">
        <v>3</v>
      </c>
      <c r="AF1" s="4">
        <v>1</v>
      </c>
    </row>
    <row r="2" spans="2:32" ht="5.25" customHeight="1" x14ac:dyDescent="0.25">
      <c r="B2" s="6"/>
      <c r="C2" s="6"/>
      <c r="D2" s="6"/>
      <c r="E2" s="6"/>
      <c r="F2" s="6"/>
      <c r="G2" s="6"/>
      <c r="H2" s="6"/>
      <c r="I2" s="6"/>
      <c r="J2" s="44"/>
      <c r="K2" s="44"/>
      <c r="L2" s="44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AB2" s="5" t="s">
        <v>95</v>
      </c>
      <c r="AC2" s="25" t="s">
        <v>96</v>
      </c>
      <c r="AD2" s="5" t="s">
        <v>95</v>
      </c>
      <c r="AE2" s="4" t="s">
        <v>3</v>
      </c>
      <c r="AF2" s="4">
        <v>2</v>
      </c>
    </row>
    <row r="3" spans="2:32" ht="5.25" customHeight="1" x14ac:dyDescent="0.25">
      <c r="B3" s="44" t="s">
        <v>97</v>
      </c>
      <c r="C3" s="44"/>
      <c r="D3" s="6"/>
      <c r="E3" s="6"/>
      <c r="F3" s="6"/>
      <c r="G3" s="6"/>
      <c r="H3" s="6"/>
      <c r="I3" s="6"/>
      <c r="J3" s="44"/>
      <c r="K3" s="44"/>
      <c r="L3" s="44"/>
      <c r="M3" s="6"/>
      <c r="N3" s="6"/>
      <c r="O3" s="65"/>
      <c r="P3" s="6"/>
      <c r="Q3" s="6"/>
      <c r="R3" s="6"/>
      <c r="S3" s="6"/>
      <c r="T3" s="6"/>
      <c r="U3" s="6"/>
      <c r="V3" s="6"/>
      <c r="W3" s="6"/>
      <c r="X3" s="6"/>
      <c r="AB3" s="5" t="s">
        <v>98</v>
      </c>
      <c r="AC3" s="25" t="s">
        <v>99</v>
      </c>
      <c r="AD3" s="5" t="s">
        <v>98</v>
      </c>
      <c r="AE3" s="4" t="s">
        <v>10</v>
      </c>
      <c r="AF3" s="4">
        <v>3</v>
      </c>
    </row>
    <row r="4" spans="2:32" ht="6.15" customHeight="1" x14ac:dyDescent="0.25">
      <c r="B4" s="44"/>
      <c r="C4" s="44"/>
      <c r="D4" s="6"/>
      <c r="E4" s="6"/>
      <c r="F4" s="6"/>
      <c r="G4" s="6"/>
      <c r="H4" s="6"/>
      <c r="I4" s="6"/>
      <c r="J4" s="44"/>
      <c r="K4" s="44"/>
      <c r="L4" s="44"/>
      <c r="M4" s="6"/>
      <c r="N4" s="6"/>
      <c r="O4" s="65"/>
      <c r="P4" s="65"/>
      <c r="Q4" s="74" t="s">
        <v>100</v>
      </c>
      <c r="R4" s="74"/>
      <c r="S4" s="74"/>
      <c r="T4" s="76"/>
      <c r="U4" s="76"/>
      <c r="V4" s="76"/>
      <c r="W4" s="76"/>
      <c r="X4" s="7"/>
      <c r="AB4" s="5" t="s">
        <v>101</v>
      </c>
      <c r="AC4" s="25" t="s">
        <v>102</v>
      </c>
      <c r="AD4" s="5" t="s">
        <v>17</v>
      </c>
      <c r="AE4" s="4" t="s">
        <v>103</v>
      </c>
      <c r="AF4" s="4">
        <v>4</v>
      </c>
    </row>
    <row r="5" spans="2:32" ht="5.25" customHeight="1" x14ac:dyDescent="0.25">
      <c r="B5" s="44"/>
      <c r="C5" s="4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5"/>
      <c r="P5" s="65"/>
      <c r="Q5" s="74"/>
      <c r="R5" s="74"/>
      <c r="S5" s="74"/>
      <c r="T5" s="76"/>
      <c r="U5" s="76"/>
      <c r="V5" s="76"/>
      <c r="W5" s="76"/>
      <c r="X5" s="7"/>
      <c r="AB5" s="5" t="s">
        <v>104</v>
      </c>
      <c r="AC5" s="25" t="s">
        <v>102</v>
      </c>
      <c r="AD5" s="5" t="s">
        <v>17</v>
      </c>
      <c r="AE5" s="4" t="s">
        <v>105</v>
      </c>
      <c r="AF5" s="4">
        <v>5</v>
      </c>
    </row>
    <row r="6" spans="2:32" ht="5.25" customHeight="1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21"/>
      <c r="P6" s="65"/>
      <c r="Q6" s="74"/>
      <c r="R6" s="74"/>
      <c r="S6" s="74"/>
      <c r="T6" s="76"/>
      <c r="U6" s="76"/>
      <c r="V6" s="76"/>
      <c r="W6" s="76"/>
      <c r="X6" s="7"/>
      <c r="AB6" s="5" t="s">
        <v>106</v>
      </c>
      <c r="AC6" s="25" t="s">
        <v>94</v>
      </c>
      <c r="AD6" s="8" t="s">
        <v>106</v>
      </c>
      <c r="AE6" s="4" t="s">
        <v>107</v>
      </c>
      <c r="AF6" s="4">
        <v>6</v>
      </c>
    </row>
    <row r="7" spans="2:32" ht="32.1" customHeight="1" x14ac:dyDescent="0.25">
      <c r="B7" s="64"/>
      <c r="C7" s="64"/>
      <c r="D7" s="64"/>
      <c r="E7" s="64"/>
      <c r="F7" s="64"/>
      <c r="G7" s="64"/>
      <c r="H7" s="64"/>
      <c r="I7" s="64"/>
      <c r="J7" s="64"/>
      <c r="K7" s="9"/>
      <c r="L7" s="9"/>
      <c r="M7" s="9"/>
      <c r="N7" s="9"/>
      <c r="S7" s="10" t="str">
        <f>IF('CAB2'!D27,"T&amp;T","")</f>
        <v/>
      </c>
      <c r="T7" s="63" t="str">
        <f>Encode2</f>
        <v/>
      </c>
      <c r="U7" s="63"/>
      <c r="V7" s="63"/>
      <c r="W7" s="63"/>
      <c r="X7" s="26"/>
      <c r="AB7" s="5" t="s">
        <v>108</v>
      </c>
      <c r="AC7" s="25" t="s">
        <v>94</v>
      </c>
      <c r="AD7" s="5" t="s">
        <v>108</v>
      </c>
      <c r="AE7" s="4" t="s">
        <v>107</v>
      </c>
      <c r="AF7" s="4">
        <v>7</v>
      </c>
    </row>
    <row r="8" spans="2:32" ht="7.5" customHeight="1" x14ac:dyDescent="0.25">
      <c r="B8" s="64"/>
      <c r="C8" s="64"/>
      <c r="D8" s="64"/>
      <c r="E8" s="64"/>
      <c r="F8" s="64"/>
      <c r="G8" s="64"/>
      <c r="H8" s="64"/>
      <c r="I8" s="64"/>
      <c r="J8" s="64"/>
      <c r="K8" s="6"/>
      <c r="L8" s="11"/>
      <c r="M8" s="11"/>
      <c r="N8" s="6"/>
      <c r="O8" s="11"/>
      <c r="P8" s="11"/>
      <c r="Q8" s="11"/>
      <c r="R8" s="11"/>
      <c r="S8" s="11"/>
      <c r="T8" s="63"/>
      <c r="U8" s="63"/>
      <c r="V8" s="63"/>
      <c r="W8" s="63"/>
      <c r="X8" s="26"/>
      <c r="AB8" s="5" t="s">
        <v>109</v>
      </c>
      <c r="AC8" s="25" t="s">
        <v>96</v>
      </c>
      <c r="AD8" s="5" t="s">
        <v>109</v>
      </c>
      <c r="AE8" s="4" t="s">
        <v>107</v>
      </c>
      <c r="AF8" s="4">
        <v>8</v>
      </c>
    </row>
    <row r="9" spans="2:32" ht="20.100000000000001" customHeight="1" x14ac:dyDescent="0.25">
      <c r="B9" s="64"/>
      <c r="C9" s="64"/>
      <c r="D9" s="64"/>
      <c r="E9" s="64"/>
      <c r="F9" s="64"/>
      <c r="G9" s="64"/>
      <c r="H9" s="64"/>
      <c r="I9" s="64"/>
      <c r="J9" s="64"/>
      <c r="K9" s="9"/>
      <c r="L9" s="11"/>
      <c r="M9" s="11"/>
      <c r="N9" s="9"/>
      <c r="S9" s="11"/>
      <c r="T9" s="63"/>
      <c r="U9" s="63"/>
      <c r="V9" s="63"/>
      <c r="W9" s="63"/>
      <c r="X9" s="26"/>
      <c r="AB9" s="5" t="s">
        <v>160</v>
      </c>
      <c r="AC9" s="25" t="s">
        <v>102</v>
      </c>
      <c r="AD9" s="5" t="s">
        <v>160</v>
      </c>
      <c r="AE9" s="4" t="s">
        <v>3</v>
      </c>
      <c r="AF9" s="4">
        <v>9</v>
      </c>
    </row>
    <row r="10" spans="2:32" ht="20.100000000000001" customHeight="1" x14ac:dyDescent="0.25">
      <c r="B10" s="64"/>
      <c r="C10" s="64"/>
      <c r="D10" s="64"/>
      <c r="E10" s="64"/>
      <c r="F10" s="64"/>
      <c r="G10" s="64"/>
      <c r="H10" s="64"/>
      <c r="I10" s="64"/>
      <c r="J10" s="64"/>
      <c r="K10" s="9"/>
      <c r="L10" s="11"/>
      <c r="M10" s="11"/>
      <c r="N10" s="9"/>
      <c r="O10" s="22" t="s">
        <v>110</v>
      </c>
      <c r="P10"/>
      <c r="Q10"/>
      <c r="R10"/>
      <c r="S10" s="11"/>
      <c r="T10" s="63"/>
      <c r="U10" s="63"/>
      <c r="V10" s="63"/>
      <c r="W10" s="63"/>
      <c r="X10" s="29"/>
      <c r="AB10" s="5" t="s">
        <v>111</v>
      </c>
      <c r="AC10" s="25" t="s">
        <v>99</v>
      </c>
      <c r="AD10" s="5" t="s">
        <v>111</v>
      </c>
      <c r="AE10" s="4" t="s">
        <v>3</v>
      </c>
      <c r="AF10" s="4">
        <v>10</v>
      </c>
    </row>
    <row r="11" spans="2:32" ht="19.350000000000001" customHeight="1" x14ac:dyDescent="0.25">
      <c r="B11" s="9"/>
      <c r="C11" s="6"/>
      <c r="D11" s="6"/>
      <c r="E11" s="6"/>
      <c r="F11" s="6"/>
      <c r="G11" s="6"/>
      <c r="H11" s="6"/>
      <c r="I11" s="6"/>
      <c r="J11" s="6"/>
      <c r="K11" s="6"/>
      <c r="L11" s="11"/>
      <c r="M11" s="11"/>
      <c r="N11" s="6"/>
      <c r="O11" s="73" t="s">
        <v>93</v>
      </c>
      <c r="P11" s="73"/>
      <c r="Q11" s="73"/>
      <c r="R11"/>
      <c r="S11" s="6"/>
      <c r="T11" s="6"/>
      <c r="U11" s="6"/>
      <c r="V11" s="6"/>
      <c r="W11" s="6"/>
      <c r="X11" s="6"/>
      <c r="AB11" s="32" t="s">
        <v>165</v>
      </c>
      <c r="AC11" s="36" t="s">
        <v>96</v>
      </c>
      <c r="AD11" s="32" t="s">
        <v>167</v>
      </c>
      <c r="AE11" s="4" t="s">
        <v>107</v>
      </c>
      <c r="AF11" s="32">
        <v>11</v>
      </c>
    </row>
    <row r="12" spans="2:32" ht="5.25" customHeight="1" x14ac:dyDescent="0.25">
      <c r="B12" s="6"/>
      <c r="C12" s="6"/>
      <c r="D12" s="6"/>
      <c r="E12" s="6"/>
      <c r="F12" s="6"/>
      <c r="G12" s="6"/>
      <c r="H12" s="6"/>
      <c r="I12" s="6"/>
      <c r="J12" s="6"/>
      <c r="K12" s="6"/>
      <c r="L12" s="11"/>
      <c r="M12" s="11"/>
      <c r="N12" s="6"/>
      <c r="O12" s="6"/>
      <c r="P12" s="6"/>
      <c r="Q12"/>
      <c r="R12"/>
      <c r="S12" s="87" t="str">
        <f>"Imprimer sur papier " &amp; INDEX(ProduitCouleur,ProduitChoix)</f>
        <v>Imprimer sur papier blanc</v>
      </c>
      <c r="T12" s="88"/>
      <c r="U12" s="88"/>
      <c r="V12" s="88"/>
      <c r="W12" s="89"/>
      <c r="X12"/>
      <c r="AB12" s="32" t="s">
        <v>166</v>
      </c>
      <c r="AC12" s="25" t="s">
        <v>99</v>
      </c>
      <c r="AD12" s="32" t="s">
        <v>167</v>
      </c>
      <c r="AE12" s="4" t="s">
        <v>107</v>
      </c>
      <c r="AF12" s="32">
        <v>12</v>
      </c>
    </row>
    <row r="13" spans="2:32" ht="9" customHeight="1" x14ac:dyDescent="0.25">
      <c r="B13" s="44" t="s">
        <v>112</v>
      </c>
      <c r="C13" s="6"/>
      <c r="D13" s="6"/>
      <c r="E13" s="6"/>
      <c r="F13" s="6"/>
      <c r="G13" s="6"/>
      <c r="H13" s="6"/>
      <c r="I13" s="6"/>
      <c r="J13" s="6"/>
      <c r="K13" s="6"/>
      <c r="L13" s="11"/>
      <c r="M13" s="11"/>
      <c r="N13" s="6"/>
      <c r="O13" s="6"/>
      <c r="P13" s="6"/>
      <c r="Q13"/>
      <c r="R13"/>
      <c r="S13" s="90"/>
      <c r="T13" s="91"/>
      <c r="U13" s="91"/>
      <c r="V13" s="91"/>
      <c r="W13" s="92"/>
      <c r="X13"/>
    </row>
    <row r="14" spans="2:32" ht="6.75" customHeight="1" x14ac:dyDescent="0.25">
      <c r="B14" s="44"/>
      <c r="C14" s="6"/>
      <c r="D14" s="6"/>
      <c r="E14" s="6"/>
      <c r="F14" s="6"/>
      <c r="G14" s="6"/>
      <c r="H14" s="6"/>
      <c r="I14" s="6"/>
      <c r="J14" s="6"/>
      <c r="K14" s="6"/>
      <c r="L14" s="11"/>
      <c r="M14" s="11"/>
      <c r="N14" s="6"/>
      <c r="O14" s="65" t="s">
        <v>110</v>
      </c>
      <c r="P14" s="6"/>
      <c r="Q14"/>
      <c r="R14"/>
      <c r="S14" s="90"/>
      <c r="T14" s="91"/>
      <c r="U14" s="91"/>
      <c r="V14" s="91"/>
      <c r="W14" s="92"/>
      <c r="X14"/>
    </row>
    <row r="15" spans="2:32" ht="5.25" customHeight="1" x14ac:dyDescent="0.25">
      <c r="B15" s="6"/>
      <c r="C15" s="6"/>
      <c r="D15" s="6"/>
      <c r="E15" s="6"/>
      <c r="F15" s="6"/>
      <c r="G15" s="6"/>
      <c r="H15" s="6"/>
      <c r="I15" s="6"/>
      <c r="J15" s="6"/>
      <c r="K15" s="6"/>
      <c r="L15" s="11"/>
      <c r="M15" s="11"/>
      <c r="N15" s="6"/>
      <c r="O15" s="65"/>
      <c r="P15" s="6"/>
      <c r="Q15"/>
      <c r="R15"/>
      <c r="S15" s="90"/>
      <c r="T15" s="91"/>
      <c r="U15" s="91"/>
      <c r="V15" s="91"/>
      <c r="W15" s="92"/>
      <c r="X15"/>
    </row>
    <row r="16" spans="2:32" ht="7.5" customHeight="1" x14ac:dyDescent="0.25">
      <c r="B16" s="64"/>
      <c r="C16" s="64"/>
      <c r="D16" s="64"/>
      <c r="E16" s="64"/>
      <c r="F16" s="64"/>
      <c r="G16" s="64"/>
      <c r="H16" s="64"/>
      <c r="I16" s="64"/>
      <c r="J16" s="64"/>
      <c r="K16" s="6"/>
      <c r="L16" s="11"/>
      <c r="M16" s="11"/>
      <c r="N16" s="6"/>
      <c r="O16" s="65"/>
      <c r="P16" s="6"/>
      <c r="Q16"/>
      <c r="R16"/>
      <c r="S16" s="93"/>
      <c r="T16" s="94"/>
      <c r="U16" s="94"/>
      <c r="V16" s="94"/>
      <c r="W16" s="95"/>
      <c r="X16"/>
    </row>
    <row r="17" spans="2:33" ht="5.25" customHeight="1" x14ac:dyDescent="0.45">
      <c r="B17" s="64"/>
      <c r="C17" s="64"/>
      <c r="D17" s="64"/>
      <c r="E17" s="64"/>
      <c r="F17" s="64"/>
      <c r="G17" s="64"/>
      <c r="H17" s="64"/>
      <c r="I17" s="64"/>
      <c r="J17" s="64"/>
      <c r="K17" s="6"/>
      <c r="L17" s="11"/>
      <c r="M17" s="11"/>
      <c r="N17" s="6"/>
      <c r="O17" s="6"/>
      <c r="P17" s="6"/>
      <c r="Q17" s="12"/>
      <c r="R17" s="12"/>
      <c r="S17" s="12"/>
      <c r="T17" s="12"/>
      <c r="U17" s="12"/>
      <c r="V17" s="12"/>
      <c r="W17" s="12"/>
      <c r="X17" s="12"/>
      <c r="AB17" s="11"/>
      <c r="AC17" s="11"/>
      <c r="AD17" s="11"/>
      <c r="AE17" s="11"/>
      <c r="AF17" s="11"/>
      <c r="AG17" s="11"/>
    </row>
    <row r="18" spans="2:33" ht="6.75" customHeight="1" x14ac:dyDescent="0.25">
      <c r="B18" s="64"/>
      <c r="C18" s="64"/>
      <c r="D18" s="64"/>
      <c r="E18" s="64"/>
      <c r="F18" s="64"/>
      <c r="G18" s="64"/>
      <c r="H18" s="64"/>
      <c r="I18" s="64"/>
      <c r="J18" s="64"/>
      <c r="K18" s="6"/>
      <c r="L18" s="11"/>
      <c r="M18" s="11"/>
      <c r="N18" s="6"/>
      <c r="P18" s="6"/>
      <c r="Q18" s="6"/>
      <c r="R18" s="6"/>
      <c r="S18" s="6"/>
      <c r="T18" s="6"/>
      <c r="U18" s="6"/>
      <c r="W18" s="6"/>
      <c r="X18" s="6"/>
      <c r="AB18" s="6">
        <f>VLOOKUP(ProduitSel,ProduitTable,5,0)</f>
        <v>1</v>
      </c>
      <c r="AC18" s="11"/>
      <c r="AD18" s="11"/>
      <c r="AE18" s="11"/>
      <c r="AF18" s="11"/>
      <c r="AG18" s="11"/>
    </row>
    <row r="19" spans="2:33" ht="67.5" customHeight="1" x14ac:dyDescent="0.25">
      <c r="B19" s="64"/>
      <c r="C19" s="64"/>
      <c r="D19" s="64"/>
      <c r="E19" s="64"/>
      <c r="F19" s="64"/>
      <c r="G19" s="64"/>
      <c r="H19" s="64"/>
      <c r="I19" s="64"/>
      <c r="J19" s="64"/>
      <c r="K19" s="7"/>
      <c r="L19" s="11"/>
      <c r="M19" s="11"/>
      <c r="N19" s="7"/>
      <c r="O19" s="66" t="str">
        <f>INDEX(ProduitAffiche,ProduitChoix)</f>
        <v>Courrier A</v>
      </c>
      <c r="P19" s="67"/>
      <c r="Q19" s="67"/>
      <c r="R19" s="67"/>
      <c r="S19" s="67"/>
      <c r="T19" s="67"/>
      <c r="U19" s="67"/>
      <c r="V19" s="67"/>
      <c r="W19" s="67"/>
      <c r="X19" s="68"/>
      <c r="Z19" s="11"/>
      <c r="AA19" s="11"/>
    </row>
    <row r="20" spans="2:33" ht="8.25" customHeigh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11"/>
      <c r="M20" s="11"/>
      <c r="N20" s="6"/>
      <c r="O20" s="69"/>
      <c r="P20" s="70"/>
      <c r="Q20" s="70"/>
      <c r="R20" s="70"/>
      <c r="S20" s="70"/>
      <c r="T20" s="70"/>
      <c r="U20" s="70"/>
      <c r="V20" s="70"/>
      <c r="W20" s="70"/>
      <c r="X20" s="71"/>
      <c r="Z20" s="11"/>
      <c r="AA20" s="11"/>
    </row>
    <row r="21" spans="2:33" ht="21.75" customHeight="1" x14ac:dyDescent="0.25">
      <c r="B21" s="42" t="s">
        <v>113</v>
      </c>
      <c r="C21" s="42"/>
      <c r="D21" s="42"/>
      <c r="E21" s="9"/>
      <c r="F21" s="9"/>
      <c r="G21" s="9"/>
      <c r="H21" s="9"/>
      <c r="I21" s="9"/>
      <c r="J21" s="9"/>
      <c r="K21" s="9"/>
      <c r="L21" s="11"/>
      <c r="M21" s="11"/>
      <c r="N21" s="9"/>
      <c r="O21" s="69"/>
      <c r="P21" s="70"/>
      <c r="Q21" s="70"/>
      <c r="R21" s="70"/>
      <c r="S21" s="70"/>
      <c r="T21" s="70"/>
      <c r="U21" s="70"/>
      <c r="V21" s="70"/>
      <c r="W21" s="70"/>
      <c r="X21" s="71"/>
    </row>
    <row r="22" spans="2:33" ht="5.25" customHeight="1" x14ac:dyDescent="0.25">
      <c r="B22" s="6"/>
      <c r="C22" s="6"/>
      <c r="D22" s="6"/>
      <c r="E22" s="6"/>
      <c r="F22" s="6"/>
      <c r="G22" s="6"/>
      <c r="H22" s="6"/>
      <c r="I22" s="6"/>
      <c r="J22" s="6"/>
      <c r="K22" s="6"/>
      <c r="L22" s="11"/>
      <c r="M22" s="11"/>
      <c r="N22" s="6"/>
      <c r="O22" s="82" t="str">
        <f>INDEX(ProduitAffiche2,ProduitChoix)</f>
        <v xml:space="preserve"> </v>
      </c>
      <c r="P22" s="83"/>
      <c r="Q22" s="83"/>
      <c r="R22" s="83"/>
      <c r="S22" s="83"/>
      <c r="T22" s="83"/>
      <c r="U22" s="83"/>
      <c r="V22" s="83"/>
      <c r="W22" s="83"/>
      <c r="X22" s="84"/>
    </row>
    <row r="23" spans="2:33" ht="25.5" customHeight="1" x14ac:dyDescent="0.25">
      <c r="B23" s="100"/>
      <c r="C23" s="100"/>
      <c r="D23" s="100"/>
      <c r="E23" s="100"/>
      <c r="F23" s="100"/>
      <c r="G23" s="100"/>
      <c r="H23" s="100"/>
      <c r="I23" s="100"/>
      <c r="J23" s="100"/>
      <c r="K23" s="6"/>
      <c r="L23" s="11"/>
      <c r="M23" s="11"/>
      <c r="N23" s="6"/>
      <c r="O23" s="82"/>
      <c r="P23" s="83"/>
      <c r="Q23" s="83"/>
      <c r="R23" s="83"/>
      <c r="S23" s="83"/>
      <c r="T23" s="83"/>
      <c r="U23" s="83"/>
      <c r="V23" s="83"/>
      <c r="W23" s="83"/>
      <c r="X23" s="84"/>
    </row>
    <row r="24" spans="2:33" ht="5.25" customHeight="1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11"/>
      <c r="M24" s="11"/>
      <c r="N24" s="6"/>
      <c r="O24" s="82"/>
      <c r="P24" s="83"/>
      <c r="Q24" s="83"/>
      <c r="R24" s="83"/>
      <c r="S24" s="83"/>
      <c r="T24" s="83"/>
      <c r="U24" s="83"/>
      <c r="V24" s="83"/>
      <c r="W24" s="83"/>
      <c r="X24" s="84"/>
    </row>
    <row r="25" spans="2:33" ht="14.25" customHeight="1" x14ac:dyDescent="0.25">
      <c r="B25" s="44" t="s">
        <v>114</v>
      </c>
      <c r="C25" s="44"/>
      <c r="D25" s="44"/>
      <c r="E25" s="44"/>
      <c r="F25" s="9"/>
      <c r="G25" s="9"/>
      <c r="H25" s="9"/>
      <c r="I25" s="9"/>
      <c r="J25" s="9"/>
      <c r="K25" s="9"/>
      <c r="L25" s="11"/>
      <c r="M25" s="11"/>
      <c r="N25" s="9"/>
      <c r="O25" s="82"/>
      <c r="P25" s="83"/>
      <c r="Q25" s="83"/>
      <c r="R25" s="83"/>
      <c r="S25" s="83"/>
      <c r="T25" s="83"/>
      <c r="U25" s="83"/>
      <c r="V25" s="83"/>
      <c r="W25" s="83"/>
      <c r="X25" s="84"/>
    </row>
    <row r="26" spans="2:33" ht="5.25" customHeight="1" x14ac:dyDescent="0.25">
      <c r="B26" s="6"/>
      <c r="C26" s="6"/>
      <c r="D26" s="6"/>
      <c r="E26" s="6"/>
      <c r="F26" s="6"/>
      <c r="G26" s="6"/>
      <c r="H26" s="6"/>
      <c r="I26" s="6"/>
      <c r="J26" s="6"/>
      <c r="K26" s="6"/>
      <c r="L26" s="11"/>
      <c r="M26" s="11"/>
      <c r="N26" s="6"/>
      <c r="O26" s="13"/>
      <c r="P26" s="14"/>
      <c r="Q26" s="14"/>
      <c r="R26" s="14"/>
      <c r="S26" s="14"/>
      <c r="T26" s="14"/>
      <c r="U26" s="14"/>
      <c r="V26" s="14"/>
      <c r="W26" s="14"/>
      <c r="X26" s="15"/>
    </row>
    <row r="27" spans="2:33" ht="24.6" customHeight="1" x14ac:dyDescent="0.25">
      <c r="B27" s="100"/>
      <c r="C27" s="100"/>
      <c r="D27" s="100"/>
      <c r="E27" s="100"/>
      <c r="F27" s="100"/>
      <c r="G27" s="100"/>
      <c r="H27" s="100"/>
      <c r="I27" s="100"/>
      <c r="J27" s="100"/>
      <c r="K27" s="6"/>
      <c r="L27" s="11"/>
      <c r="M27" s="11"/>
      <c r="N27" s="6"/>
      <c r="O27" s="16" t="str">
        <f>IF(OR(ProduitChoix=4,ProduitChoix=5),"Date de
distr. :","")</f>
        <v/>
      </c>
      <c r="P27" s="80"/>
      <c r="Q27" s="80"/>
      <c r="R27" s="80"/>
      <c r="S27" s="80"/>
      <c r="T27" s="80"/>
      <c r="U27" s="80"/>
      <c r="V27" s="80"/>
      <c r="W27" s="80"/>
      <c r="X27" s="81"/>
    </row>
    <row r="28" spans="2:33" ht="5.25" customHeight="1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  <c r="L28" s="11"/>
      <c r="M28" s="11"/>
      <c r="N28" s="6"/>
      <c r="O28" s="13"/>
      <c r="P28" s="80"/>
      <c r="Q28" s="80"/>
      <c r="R28" s="80"/>
      <c r="S28" s="80"/>
      <c r="T28" s="80"/>
      <c r="U28" s="80"/>
      <c r="V28" s="80"/>
      <c r="W28" s="80"/>
      <c r="X28" s="81"/>
    </row>
    <row r="29" spans="2:33" ht="14.25" customHeight="1" x14ac:dyDescent="0.25">
      <c r="B29" s="44" t="s">
        <v>115</v>
      </c>
      <c r="C29" s="44"/>
      <c r="D29" s="9"/>
      <c r="E29" s="9"/>
      <c r="F29" s="9"/>
      <c r="G29" s="9"/>
      <c r="H29" s="9"/>
      <c r="I29" s="9"/>
      <c r="J29" s="9"/>
      <c r="K29" s="9"/>
      <c r="L29" s="11"/>
      <c r="M29" s="11"/>
      <c r="N29" s="9"/>
      <c r="O29" s="13"/>
      <c r="P29" s="80"/>
      <c r="Q29" s="80"/>
      <c r="R29" s="80"/>
      <c r="S29" s="80"/>
      <c r="T29" s="80"/>
      <c r="U29" s="80"/>
      <c r="V29" s="80"/>
      <c r="W29" s="80"/>
      <c r="X29" s="81"/>
    </row>
    <row r="30" spans="2:33" ht="5.25" customHeight="1" x14ac:dyDescent="0.25">
      <c r="B30" s="6"/>
      <c r="C30" s="6"/>
      <c r="D30" s="6"/>
      <c r="E30" s="6"/>
      <c r="F30" s="6"/>
      <c r="G30" s="6"/>
      <c r="H30" s="6"/>
      <c r="I30" s="6"/>
      <c r="J30" s="6"/>
      <c r="K30" s="6"/>
      <c r="L30" s="11"/>
      <c r="M30" s="11"/>
      <c r="N30" s="6"/>
      <c r="O30" s="13"/>
      <c r="P30" s="14"/>
      <c r="Q30" s="14"/>
      <c r="R30" s="14"/>
      <c r="S30" s="14"/>
      <c r="T30" s="14"/>
      <c r="U30" s="14"/>
      <c r="V30" s="14"/>
      <c r="W30" s="14"/>
      <c r="X30" s="15"/>
    </row>
    <row r="31" spans="2:33" ht="5.25" customHeight="1" x14ac:dyDescent="0.25">
      <c r="B31" s="101"/>
      <c r="C31" s="101"/>
      <c r="D31" s="101"/>
      <c r="E31" s="101"/>
      <c r="F31" s="101"/>
      <c r="G31" s="101"/>
      <c r="H31" s="101"/>
      <c r="I31" s="101"/>
      <c r="J31" s="101"/>
      <c r="K31" s="6"/>
      <c r="L31" s="11"/>
      <c r="M31" s="11"/>
      <c r="N31" s="6"/>
      <c r="O31" s="17"/>
      <c r="P31" s="18"/>
      <c r="Q31" s="18"/>
      <c r="R31" s="18"/>
      <c r="S31" s="18"/>
      <c r="T31" s="18"/>
      <c r="U31" s="18"/>
      <c r="V31" s="18"/>
      <c r="W31" s="18"/>
      <c r="X31" s="19"/>
    </row>
    <row r="32" spans="2:33" ht="5.25" customHeight="1" x14ac:dyDescent="0.25">
      <c r="B32" s="101"/>
      <c r="C32" s="101"/>
      <c r="D32" s="101"/>
      <c r="E32" s="101"/>
      <c r="F32" s="101"/>
      <c r="G32" s="101"/>
      <c r="H32" s="101"/>
      <c r="I32" s="101"/>
      <c r="J32" s="101"/>
      <c r="K32" s="6"/>
      <c r="L32" s="11"/>
      <c r="M32" s="11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2:29" ht="13.35" customHeight="1" x14ac:dyDescent="0.25">
      <c r="B33" s="101"/>
      <c r="C33" s="101"/>
      <c r="D33" s="101"/>
      <c r="E33" s="101"/>
      <c r="F33" s="101"/>
      <c r="G33" s="101"/>
      <c r="H33" s="101"/>
      <c r="I33" s="101"/>
      <c r="J33" s="101"/>
      <c r="K33" s="6"/>
      <c r="L33" s="11"/>
      <c r="M33" s="11"/>
      <c r="N33" s="6"/>
      <c r="O33" s="23" t="s">
        <v>116</v>
      </c>
      <c r="Q33" s="24" t="s">
        <v>117</v>
      </c>
      <c r="R33" s="24"/>
      <c r="T33" s="6"/>
      <c r="U33" s="23" t="s">
        <v>118</v>
      </c>
      <c r="V33" s="11"/>
      <c r="W33" s="11"/>
      <c r="X33" s="6"/>
    </row>
    <row r="34" spans="2:29" ht="9.15" customHeight="1" x14ac:dyDescent="0.25">
      <c r="B34" s="101"/>
      <c r="C34" s="101"/>
      <c r="D34" s="101"/>
      <c r="E34" s="101"/>
      <c r="F34" s="101"/>
      <c r="G34" s="101"/>
      <c r="H34" s="101"/>
      <c r="I34" s="101"/>
      <c r="J34" s="101"/>
      <c r="K34" s="6"/>
      <c r="L34" s="11"/>
      <c r="M34" s="11"/>
      <c r="N34" s="6"/>
      <c r="O34" s="86" t="s">
        <v>3</v>
      </c>
      <c r="P34" s="85"/>
      <c r="Q34" s="85"/>
      <c r="R34" s="30"/>
      <c r="S34" s="86"/>
      <c r="T34" s="23"/>
      <c r="U34" s="99"/>
      <c r="V34" s="23"/>
      <c r="W34" s="23"/>
      <c r="X34" s="23"/>
    </row>
    <row r="35" spans="2:29" ht="5.25" customHeight="1" x14ac:dyDescent="0.25">
      <c r="B35" s="6"/>
      <c r="C35" s="6"/>
      <c r="D35" s="6"/>
      <c r="E35" s="6"/>
      <c r="F35" s="6"/>
      <c r="G35" s="6"/>
      <c r="H35" s="6"/>
      <c r="I35" s="6"/>
      <c r="J35" s="6"/>
      <c r="K35" s="6"/>
      <c r="L35" s="11"/>
      <c r="M35" s="11"/>
      <c r="N35" s="6"/>
      <c r="O35" s="86"/>
      <c r="P35" s="85"/>
      <c r="Q35" s="85"/>
      <c r="R35" s="30"/>
      <c r="S35" s="86"/>
      <c r="T35" s="23"/>
      <c r="U35" s="99"/>
      <c r="V35" s="23"/>
      <c r="W35" s="23"/>
      <c r="X35" s="23"/>
    </row>
    <row r="36" spans="2:29" ht="14.25" customHeight="1" x14ac:dyDescent="0.25">
      <c r="B36" s="44" t="s">
        <v>119</v>
      </c>
      <c r="C36" s="44"/>
      <c r="D36" s="44"/>
      <c r="E36" s="44"/>
      <c r="F36" s="44"/>
      <c r="G36" s="44"/>
      <c r="H36" s="44"/>
      <c r="I36" s="44"/>
      <c r="J36" s="44"/>
      <c r="K36" s="9"/>
      <c r="L36" s="11"/>
      <c r="M36" s="11"/>
      <c r="N36" s="9"/>
      <c r="P36" s="23"/>
      <c r="Q36" s="23"/>
      <c r="R36" s="23"/>
      <c r="T36" s="23"/>
      <c r="W36" s="23"/>
      <c r="X36" s="23"/>
      <c r="Y36"/>
      <c r="Z36"/>
      <c r="AA36"/>
    </row>
    <row r="37" spans="2:29" ht="5.25" customHeight="1" x14ac:dyDescent="0.25">
      <c r="B37" s="6"/>
      <c r="C37" s="6"/>
      <c r="D37" s="6"/>
      <c r="E37" s="6"/>
      <c r="F37" s="6"/>
      <c r="G37" s="6"/>
      <c r="H37" s="6"/>
      <c r="I37" s="6"/>
      <c r="J37" s="6"/>
      <c r="K37" s="6"/>
      <c r="L37" s="11"/>
      <c r="M37" s="11"/>
      <c r="N37" s="6"/>
      <c r="O37" s="23"/>
      <c r="P37" s="23"/>
      <c r="Q37" s="23"/>
      <c r="R37" s="23"/>
      <c r="S37" s="23"/>
      <c r="T37" s="23"/>
      <c r="U37" s="23"/>
      <c r="V37" s="23"/>
      <c r="W37" s="23"/>
      <c r="X37" s="23"/>
    </row>
    <row r="38" spans="2:29" ht="5.25" customHeight="1" x14ac:dyDescent="0.25">
      <c r="B38" s="75"/>
      <c r="C38" s="75"/>
      <c r="D38" s="75"/>
      <c r="E38" s="75"/>
      <c r="F38" s="75"/>
      <c r="G38" s="75"/>
      <c r="H38" s="75"/>
      <c r="I38" s="75"/>
      <c r="J38" s="75"/>
      <c r="K38" s="6"/>
      <c r="L38" s="11"/>
      <c r="M38" s="11"/>
      <c r="N38" s="6"/>
      <c r="O38" s="6"/>
      <c r="P38" s="6"/>
      <c r="Q38" s="6"/>
      <c r="R38" s="6"/>
      <c r="S38" s="6"/>
      <c r="T38" s="6"/>
      <c r="U38" s="6"/>
      <c r="V38" s="6"/>
      <c r="X38" s="6"/>
    </row>
    <row r="39" spans="2:29" ht="21.6" customHeight="1" x14ac:dyDescent="0.25">
      <c r="B39" s="75"/>
      <c r="C39" s="75"/>
      <c r="D39" s="75"/>
      <c r="E39" s="75"/>
      <c r="F39" s="75"/>
      <c r="G39" s="75"/>
      <c r="H39" s="75"/>
      <c r="I39" s="75"/>
      <c r="J39" s="75"/>
      <c r="K39" s="6"/>
      <c r="L39" s="11"/>
      <c r="M39" s="11"/>
      <c r="N39" s="6"/>
      <c r="O39" s="46"/>
      <c r="P39" s="47"/>
      <c r="Q39" s="47"/>
      <c r="R39" s="47"/>
      <c r="S39" s="47"/>
      <c r="T39" s="47"/>
      <c r="U39" s="47"/>
      <c r="V39" s="47"/>
      <c r="W39" s="47"/>
      <c r="X39" s="48"/>
    </row>
    <row r="40" spans="2:29" ht="9" customHeight="1" x14ac:dyDescent="0.25">
      <c r="B40" s="6"/>
      <c r="C40" s="6"/>
      <c r="D40" s="6"/>
      <c r="E40" s="6"/>
      <c r="F40" s="6"/>
      <c r="G40" s="6"/>
      <c r="H40" s="6"/>
      <c r="I40" s="6"/>
      <c r="J40" s="6"/>
      <c r="K40" s="6"/>
      <c r="L40" s="11"/>
      <c r="M40" s="11"/>
      <c r="N40" s="6"/>
      <c r="O40" s="49"/>
      <c r="P40" s="50"/>
      <c r="Q40" s="50"/>
      <c r="R40" s="50"/>
      <c r="S40" s="50"/>
      <c r="T40" s="50"/>
      <c r="U40" s="50"/>
      <c r="V40" s="50"/>
      <c r="W40" s="50"/>
      <c r="X40" s="51"/>
    </row>
    <row r="41" spans="2:29" ht="15" customHeight="1" x14ac:dyDescent="0.25">
      <c r="B41" s="58" t="s">
        <v>120</v>
      </c>
      <c r="C41" s="58"/>
      <c r="D41" s="9"/>
      <c r="E41" s="76" t="s">
        <v>34</v>
      </c>
      <c r="F41" s="76"/>
      <c r="G41" s="76"/>
      <c r="H41" s="76"/>
      <c r="I41" s="76"/>
      <c r="J41" s="76"/>
      <c r="K41" s="9"/>
      <c r="L41" s="9"/>
      <c r="M41" s="9"/>
      <c r="N41" s="9"/>
      <c r="O41" s="49"/>
      <c r="P41" s="50"/>
      <c r="Q41" s="50"/>
      <c r="R41" s="50"/>
      <c r="S41" s="50"/>
      <c r="T41" s="50"/>
      <c r="U41" s="50"/>
      <c r="V41" s="50"/>
      <c r="W41" s="50"/>
      <c r="X41" s="51"/>
      <c r="AB41" t="str">
        <f>IF(NPAman&gt;0,NPAman,NPAchoix)</f>
        <v xml:space="preserve"> </v>
      </c>
      <c r="AC41" s="4" t="str">
        <f>IF(NPAman&gt;0,OrtMan,"")</f>
        <v/>
      </c>
    </row>
    <row r="42" spans="2:29" ht="36" customHeight="1" x14ac:dyDescent="0.25">
      <c r="B42" s="9"/>
      <c r="C42" s="9"/>
      <c r="D42" s="9"/>
      <c r="E42" s="55" t="str">
        <f>Encode1</f>
        <v/>
      </c>
      <c r="F42" s="55"/>
      <c r="G42" s="55"/>
      <c r="H42" s="55"/>
      <c r="I42" s="55"/>
      <c r="J42" s="55"/>
      <c r="K42" s="9"/>
      <c r="L42" s="9"/>
      <c r="M42" s="9"/>
      <c r="N42" s="9"/>
      <c r="O42" s="49"/>
      <c r="P42" s="50"/>
      <c r="Q42" s="50"/>
      <c r="R42" s="50"/>
      <c r="S42" s="50"/>
      <c r="T42" s="50"/>
      <c r="U42" s="50"/>
      <c r="V42" s="50"/>
      <c r="W42" s="50"/>
      <c r="X42" s="51"/>
    </row>
    <row r="43" spans="2:29" ht="14.25" customHeight="1" x14ac:dyDescent="0.25">
      <c r="B43" s="44" t="s">
        <v>121</v>
      </c>
      <c r="C43" s="44"/>
      <c r="D43" s="44"/>
      <c r="E43" s="44"/>
      <c r="F43" s="44"/>
      <c r="G43" s="44"/>
      <c r="H43" s="44"/>
      <c r="I43" s="44"/>
      <c r="J43" s="9"/>
      <c r="K43" s="9"/>
      <c r="L43" s="9"/>
      <c r="M43" s="9"/>
      <c r="N43" s="9"/>
      <c r="O43" s="49"/>
      <c r="P43" s="50"/>
      <c r="Q43" s="50"/>
      <c r="R43" s="50"/>
      <c r="S43" s="50"/>
      <c r="T43" s="50"/>
      <c r="U43" s="50"/>
      <c r="V43" s="50"/>
      <c r="W43" s="50"/>
      <c r="X43" s="51"/>
      <c r="AB43" s="28"/>
    </row>
    <row r="44" spans="2:29" ht="37.5" customHeight="1" x14ac:dyDescent="0.25">
      <c r="B44" s="9"/>
      <c r="C44" s="77">
        <v>1</v>
      </c>
      <c r="D44" s="77"/>
      <c r="E44" s="77"/>
      <c r="F44" s="9"/>
      <c r="G44" s="78">
        <v>1</v>
      </c>
      <c r="H44" s="78"/>
      <c r="I44" s="9"/>
      <c r="J44" s="9"/>
      <c r="K44" s="9"/>
      <c r="L44" s="9"/>
      <c r="M44" s="9"/>
      <c r="N44" s="9"/>
      <c r="O44" s="49"/>
      <c r="P44" s="50"/>
      <c r="Q44" s="50"/>
      <c r="R44" s="50"/>
      <c r="S44" s="50"/>
      <c r="T44" s="50"/>
      <c r="U44" s="50"/>
      <c r="V44" s="50"/>
      <c r="W44" s="50"/>
      <c r="X44" s="51"/>
    </row>
    <row r="45" spans="2:29" ht="13.5" customHeight="1" x14ac:dyDescent="0.25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49"/>
      <c r="P45" s="50"/>
      <c r="Q45" s="50"/>
      <c r="R45" s="50"/>
      <c r="S45" s="50"/>
      <c r="T45" s="50"/>
      <c r="U45" s="50"/>
      <c r="V45" s="50"/>
      <c r="W45" s="50"/>
      <c r="X45" s="51"/>
      <c r="AB45" s="20" t="s">
        <v>3</v>
      </c>
    </row>
    <row r="46" spans="2:29" ht="20.25" customHeight="1" x14ac:dyDescent="0.25">
      <c r="B46" s="58" t="s">
        <v>122</v>
      </c>
      <c r="C46" s="58"/>
      <c r="D46" s="58"/>
      <c r="E46" s="58"/>
      <c r="F46" s="58"/>
      <c r="G46" s="79"/>
      <c r="H46" s="79"/>
      <c r="I46" s="9"/>
      <c r="J46" s="9"/>
      <c r="K46" s="9"/>
      <c r="L46" s="9"/>
      <c r="M46" s="9"/>
      <c r="N46" s="9"/>
      <c r="O46" s="52"/>
      <c r="P46" s="53"/>
      <c r="Q46" s="53"/>
      <c r="R46" s="53"/>
      <c r="S46" s="53"/>
      <c r="T46" s="53"/>
      <c r="U46" s="53"/>
      <c r="V46" s="53"/>
      <c r="W46" s="53"/>
      <c r="X46" s="54"/>
      <c r="AB46" s="20" t="s">
        <v>37</v>
      </c>
    </row>
    <row r="47" spans="2:29" ht="63.75" customHeight="1" x14ac:dyDescent="0.25">
      <c r="B47" s="72" t="str">
        <f ca="1">OFFSET(B47,-46,0)</f>
        <v>Etiquette de palettes et conteneurs à lettres</v>
      </c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AB47" s="4" t="s">
        <v>38</v>
      </c>
    </row>
    <row r="48" spans="2:29" ht="5.25" customHeight="1" x14ac:dyDescent="0.25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11"/>
      <c r="X48" s="11"/>
      <c r="AB48" s="4" t="s">
        <v>39</v>
      </c>
    </row>
    <row r="49" spans="2:28" ht="5.25" customHeight="1" x14ac:dyDescent="0.25">
      <c r="B49" s="96" t="str">
        <f ca="1">OFFSET(B49,-46,0)</f>
        <v>Expéditeur:</v>
      </c>
      <c r="C49" s="96"/>
      <c r="AB49" s="4" t="s">
        <v>40</v>
      </c>
    </row>
    <row r="50" spans="2:28" ht="6.15" customHeight="1" x14ac:dyDescent="0.25">
      <c r="B50" s="96"/>
      <c r="C50" s="96"/>
      <c r="Q50" s="97" t="str">
        <f ca="1">OFFSET(Q50,-46,0)</f>
        <v xml:space="preserve">Track&amp;Trace palettes: </v>
      </c>
      <c r="R50" s="97"/>
      <c r="S50" s="97"/>
      <c r="T50" s="62">
        <f ca="1">OFFSET(T50,-46,0)</f>
        <v>0</v>
      </c>
      <c r="U50" s="62"/>
      <c r="V50" s="62"/>
      <c r="W50" s="62"/>
      <c r="AB50" s="4" t="s">
        <v>41</v>
      </c>
    </row>
    <row r="51" spans="2:28" ht="5.25" customHeight="1" x14ac:dyDescent="0.25">
      <c r="B51" s="96"/>
      <c r="C51" s="96"/>
      <c r="Q51" s="97"/>
      <c r="R51" s="97"/>
      <c r="S51" s="97"/>
      <c r="T51" s="62"/>
      <c r="U51" s="62"/>
      <c r="V51" s="62"/>
      <c r="W51" s="62"/>
      <c r="AB51" s="4" t="s">
        <v>42</v>
      </c>
    </row>
    <row r="52" spans="2:28" ht="5.25" customHeight="1" x14ac:dyDescent="0.25">
      <c r="Q52" s="97"/>
      <c r="R52" s="97"/>
      <c r="S52" s="97"/>
      <c r="T52" s="62"/>
      <c r="U52" s="62"/>
      <c r="V52" s="62"/>
      <c r="W52" s="62"/>
      <c r="AB52" s="4" t="s">
        <v>43</v>
      </c>
    </row>
    <row r="53" spans="2:28" ht="32.25" customHeight="1" x14ac:dyDescent="0.25">
      <c r="B53" s="98" t="str">
        <f ca="1">IF(OFFSET(B53,-46,0)&lt;&gt;"",OFFSET(B53,-46,0),"")</f>
        <v/>
      </c>
      <c r="C53" s="98"/>
      <c r="D53" s="98"/>
      <c r="E53" s="98"/>
      <c r="F53" s="98"/>
      <c r="G53" s="98"/>
      <c r="H53" s="98"/>
      <c r="I53" s="98"/>
      <c r="J53" s="98"/>
      <c r="S53" s="10" t="str">
        <f ca="1">OFFSET(S53,-46,0)</f>
        <v/>
      </c>
      <c r="T53" s="63" t="str">
        <f>Encode2</f>
        <v/>
      </c>
      <c r="U53" s="63"/>
      <c r="V53" s="63"/>
      <c r="W53" s="63"/>
      <c r="X53" s="63"/>
      <c r="AB53" s="4" t="s">
        <v>44</v>
      </c>
    </row>
    <row r="54" spans="2:28" ht="7.5" customHeight="1" x14ac:dyDescent="0.25">
      <c r="B54" s="98"/>
      <c r="C54" s="98"/>
      <c r="D54" s="98"/>
      <c r="E54" s="98"/>
      <c r="F54" s="98"/>
      <c r="G54" s="98"/>
      <c r="H54" s="98"/>
      <c r="I54" s="98"/>
      <c r="J54" s="98"/>
      <c r="T54" s="63"/>
      <c r="U54" s="63"/>
      <c r="V54" s="63"/>
      <c r="W54" s="63"/>
      <c r="X54" s="63"/>
      <c r="AB54" s="4" t="s">
        <v>45</v>
      </c>
    </row>
    <row r="55" spans="2:28" ht="45.9" customHeight="1" x14ac:dyDescent="0.25">
      <c r="B55" s="98"/>
      <c r="C55" s="98"/>
      <c r="D55" s="98"/>
      <c r="E55" s="98"/>
      <c r="F55" s="98"/>
      <c r="G55" s="98"/>
      <c r="H55" s="98"/>
      <c r="I55" s="98"/>
      <c r="J55" s="98"/>
      <c r="T55" s="63"/>
      <c r="U55" s="63"/>
      <c r="V55" s="63"/>
      <c r="W55" s="63"/>
      <c r="X55" s="63"/>
      <c r="AB55" s="4" t="s">
        <v>46</v>
      </c>
    </row>
    <row r="56" spans="2:28" ht="5.25" customHeight="1" x14ac:dyDescent="0.25">
      <c r="AB56" s="4" t="s">
        <v>47</v>
      </c>
    </row>
    <row r="57" spans="2:28" ht="5.25" customHeight="1" x14ac:dyDescent="0.25">
      <c r="S57" s="87" t="str">
        <f ca="1">OFFSET(S57,-45,0)</f>
        <v>Imprimer sur papier blanc</v>
      </c>
      <c r="T57" s="88"/>
      <c r="U57" s="88"/>
      <c r="V57" s="88"/>
      <c r="W57" s="89"/>
      <c r="X57" s="27"/>
      <c r="AB57" s="4" t="s">
        <v>48</v>
      </c>
    </row>
    <row r="58" spans="2:28" ht="9" customHeight="1" x14ac:dyDescent="0.25">
      <c r="B58" s="44" t="str">
        <f ca="1">OFFSET(B58,-45,0)</f>
        <v>Déposant:</v>
      </c>
      <c r="Q58" s="27"/>
      <c r="R58" s="27"/>
      <c r="S58" s="90"/>
      <c r="T58" s="91"/>
      <c r="U58" s="91"/>
      <c r="V58" s="91"/>
      <c r="W58" s="92"/>
      <c r="X58" s="27"/>
      <c r="AB58" s="4" t="s">
        <v>49</v>
      </c>
    </row>
    <row r="59" spans="2:28" ht="6.75" customHeight="1" x14ac:dyDescent="0.25">
      <c r="B59" s="44">
        <f ca="1">OFFSET(B59,-45,0)</f>
        <v>0</v>
      </c>
      <c r="O59" s="65" t="str">
        <f ca="1">OFFSET(O59,-45,0)</f>
        <v>Produit:</v>
      </c>
      <c r="Q59" s="27"/>
      <c r="R59" s="27"/>
      <c r="S59" s="90"/>
      <c r="T59" s="91"/>
      <c r="U59" s="91"/>
      <c r="V59" s="91"/>
      <c r="W59" s="92"/>
      <c r="X59" s="27"/>
      <c r="AB59" s="4" t="s">
        <v>50</v>
      </c>
    </row>
    <row r="60" spans="2:28" ht="5.25" customHeight="1" x14ac:dyDescent="0.25">
      <c r="O60" s="65"/>
      <c r="Q60" s="27"/>
      <c r="R60" s="27"/>
      <c r="S60" s="90"/>
      <c r="T60" s="91"/>
      <c r="U60" s="91"/>
      <c r="V60" s="91"/>
      <c r="W60" s="92"/>
      <c r="X60" s="27"/>
      <c r="AB60" s="4" t="s">
        <v>51</v>
      </c>
    </row>
    <row r="61" spans="2:28" ht="7.5" customHeight="1" x14ac:dyDescent="0.25">
      <c r="B61" s="102" t="str">
        <f ca="1">IF(OFFSET(B61,-45,0)&lt;&gt;"",OFFSET(B61,-45,0),"")</f>
        <v/>
      </c>
      <c r="C61" s="102"/>
      <c r="D61" s="102"/>
      <c r="E61" s="102"/>
      <c r="F61" s="102"/>
      <c r="G61" s="102"/>
      <c r="H61" s="102"/>
      <c r="I61" s="102"/>
      <c r="J61" s="102"/>
      <c r="O61" s="65"/>
      <c r="Q61" s="27"/>
      <c r="R61" s="27"/>
      <c r="S61" s="93"/>
      <c r="T61" s="94"/>
      <c r="U61" s="94"/>
      <c r="V61" s="94"/>
      <c r="W61" s="95"/>
      <c r="X61" s="27"/>
      <c r="AB61" s="4" t="s">
        <v>52</v>
      </c>
    </row>
    <row r="62" spans="2:28" ht="5.25" customHeight="1" x14ac:dyDescent="0.25">
      <c r="B62" s="102"/>
      <c r="C62" s="102"/>
      <c r="D62" s="102"/>
      <c r="E62" s="102"/>
      <c r="F62" s="102"/>
      <c r="G62" s="102"/>
      <c r="H62" s="102"/>
      <c r="I62" s="102"/>
      <c r="J62" s="102"/>
      <c r="AB62" s="4" t="s">
        <v>53</v>
      </c>
    </row>
    <row r="63" spans="2:28" ht="6.75" customHeight="1" x14ac:dyDescent="0.25">
      <c r="B63" s="102"/>
      <c r="C63" s="102"/>
      <c r="D63" s="102"/>
      <c r="E63" s="102"/>
      <c r="F63" s="102"/>
      <c r="G63" s="102"/>
      <c r="H63" s="102"/>
      <c r="I63" s="102"/>
      <c r="J63" s="102"/>
      <c r="AB63" s="4" t="s">
        <v>54</v>
      </c>
    </row>
    <row r="64" spans="2:28" ht="67.5" customHeight="1" x14ac:dyDescent="0.25">
      <c r="B64" s="102"/>
      <c r="C64" s="102"/>
      <c r="D64" s="102"/>
      <c r="E64" s="102"/>
      <c r="F64" s="102"/>
      <c r="G64" s="102"/>
      <c r="H64" s="102"/>
      <c r="I64" s="102"/>
      <c r="J64" s="102"/>
      <c r="O64" s="66" t="str">
        <f>INDEX(ProduitAffiche,ProduitChoix)</f>
        <v>Courrier A</v>
      </c>
      <c r="P64" s="67"/>
      <c r="Q64" s="67"/>
      <c r="R64" s="67"/>
      <c r="S64" s="67"/>
      <c r="T64" s="67"/>
      <c r="U64" s="67"/>
      <c r="V64" s="67"/>
      <c r="W64" s="67"/>
      <c r="X64" s="68"/>
      <c r="AB64" s="4" t="s">
        <v>55</v>
      </c>
    </row>
    <row r="65" spans="2:28" ht="8.25" customHeight="1" x14ac:dyDescent="0.25">
      <c r="O65" s="69"/>
      <c r="P65" s="70"/>
      <c r="Q65" s="70"/>
      <c r="R65" s="70"/>
      <c r="S65" s="70"/>
      <c r="T65" s="70"/>
      <c r="U65" s="70"/>
      <c r="V65" s="70"/>
      <c r="W65" s="70"/>
      <c r="X65" s="71"/>
      <c r="AB65" s="4" t="s">
        <v>56</v>
      </c>
    </row>
    <row r="66" spans="2:28" ht="21.75" customHeight="1" x14ac:dyDescent="0.25">
      <c r="B66" s="42" t="str">
        <f ca="1">OFFSET(B66,-45,0)</f>
        <v>Référence client:</v>
      </c>
      <c r="C66" s="42"/>
      <c r="D66" s="42"/>
      <c r="E66" s="9"/>
      <c r="F66" s="9"/>
      <c r="G66" s="9"/>
      <c r="H66" s="9"/>
      <c r="I66" s="9"/>
      <c r="J66" s="9"/>
      <c r="O66" s="69"/>
      <c r="P66" s="70"/>
      <c r="Q66" s="70"/>
      <c r="R66" s="70"/>
      <c r="S66" s="70"/>
      <c r="T66" s="70"/>
      <c r="U66" s="70"/>
      <c r="V66" s="70"/>
      <c r="W66" s="70"/>
      <c r="X66" s="71"/>
      <c r="AB66" s="4" t="s">
        <v>57</v>
      </c>
    </row>
    <row r="67" spans="2:28" ht="5.25" customHeight="1" x14ac:dyDescent="0.25">
      <c r="B67" s="6"/>
      <c r="C67" s="6"/>
      <c r="D67" s="6"/>
      <c r="E67" s="6"/>
      <c r="F67" s="6"/>
      <c r="G67" s="6"/>
      <c r="H67" s="6"/>
      <c r="I67" s="6"/>
      <c r="J67" s="6"/>
      <c r="O67" s="82" t="str">
        <f>O22</f>
        <v xml:space="preserve"> </v>
      </c>
      <c r="P67" s="83"/>
      <c r="Q67" s="83"/>
      <c r="R67" s="83"/>
      <c r="S67" s="83"/>
      <c r="T67" s="83"/>
      <c r="U67" s="83"/>
      <c r="V67" s="83"/>
      <c r="W67" s="83"/>
      <c r="X67" s="84"/>
      <c r="AB67" s="4" t="s">
        <v>58</v>
      </c>
    </row>
    <row r="68" spans="2:28" ht="25.5" customHeight="1" x14ac:dyDescent="0.25">
      <c r="B68" s="43" t="str">
        <f ca="1">IF(OFFSET(B68,-45,0)&lt;&gt;"",OFFSET(B68,-45,0),"")</f>
        <v/>
      </c>
      <c r="C68" s="43"/>
      <c r="D68" s="43"/>
      <c r="E68" s="43"/>
      <c r="F68" s="43"/>
      <c r="G68" s="43"/>
      <c r="H68" s="43"/>
      <c r="I68" s="43"/>
      <c r="J68" s="43"/>
      <c r="O68" s="82"/>
      <c r="P68" s="83"/>
      <c r="Q68" s="83"/>
      <c r="R68" s="83"/>
      <c r="S68" s="83"/>
      <c r="T68" s="83"/>
      <c r="U68" s="83"/>
      <c r="V68" s="83"/>
      <c r="W68" s="83"/>
      <c r="X68" s="84"/>
      <c r="AB68" s="4" t="s">
        <v>59</v>
      </c>
    </row>
    <row r="69" spans="2:28" ht="5.25" customHeight="1" x14ac:dyDescent="0.25">
      <c r="B69" s="6"/>
      <c r="C69" s="6"/>
      <c r="D69" s="6"/>
      <c r="E69" s="6"/>
      <c r="F69" s="6"/>
      <c r="G69" s="6"/>
      <c r="H69" s="6"/>
      <c r="I69" s="6"/>
      <c r="J69" s="6"/>
      <c r="O69" s="82"/>
      <c r="P69" s="83"/>
      <c r="Q69" s="83"/>
      <c r="R69" s="83"/>
      <c r="S69" s="83"/>
      <c r="T69" s="83"/>
      <c r="U69" s="83"/>
      <c r="V69" s="83"/>
      <c r="W69" s="83"/>
      <c r="X69" s="84"/>
      <c r="AB69" s="4" t="s">
        <v>60</v>
      </c>
    </row>
    <row r="70" spans="2:28" ht="14.25" customHeight="1" x14ac:dyDescent="0.25">
      <c r="B70" s="44" t="str">
        <f ca="1">OFFSET(B70,-45,0)</f>
        <v>N° de référence facture:</v>
      </c>
      <c r="C70" s="44"/>
      <c r="D70" s="44"/>
      <c r="E70" s="44"/>
      <c r="F70" s="9"/>
      <c r="G70" s="9"/>
      <c r="H70" s="9"/>
      <c r="I70" s="9"/>
      <c r="J70" s="9"/>
      <c r="O70" s="82"/>
      <c r="P70" s="83"/>
      <c r="Q70" s="83"/>
      <c r="R70" s="83"/>
      <c r="S70" s="83"/>
      <c r="T70" s="83"/>
      <c r="U70" s="83"/>
      <c r="V70" s="83"/>
      <c r="W70" s="83"/>
      <c r="X70" s="84"/>
      <c r="AB70" s="4" t="s">
        <v>61</v>
      </c>
    </row>
    <row r="71" spans="2:28" ht="5.25" customHeight="1" x14ac:dyDescent="0.25">
      <c r="B71" s="6"/>
      <c r="C71" s="6"/>
      <c r="D71" s="6"/>
      <c r="E71" s="6"/>
      <c r="F71" s="6"/>
      <c r="G71" s="6"/>
      <c r="H71" s="6"/>
      <c r="I71" s="6"/>
      <c r="J71" s="6"/>
      <c r="O71" s="13"/>
      <c r="P71" s="14"/>
      <c r="Q71" s="14"/>
      <c r="R71" s="14"/>
      <c r="S71" s="14"/>
      <c r="T71" s="14"/>
      <c r="U71" s="14"/>
      <c r="V71" s="14"/>
      <c r="W71" s="14"/>
      <c r="X71" s="15"/>
      <c r="AB71" s="4" t="s">
        <v>62</v>
      </c>
    </row>
    <row r="72" spans="2:28" ht="24.75" customHeight="1" x14ac:dyDescent="0.25">
      <c r="B72" s="43" t="str">
        <f ca="1">IF(OFFSET(B72,-45,0)&lt;&gt;"",OFFSET(B72,-45,0),"")</f>
        <v/>
      </c>
      <c r="C72" s="43"/>
      <c r="D72" s="43"/>
      <c r="E72" s="43"/>
      <c r="F72" s="43"/>
      <c r="G72" s="43"/>
      <c r="H72" s="43"/>
      <c r="I72" s="43"/>
      <c r="J72" s="43"/>
      <c r="O72" s="16" t="str">
        <f ca="1">OFFSET(O72,-45,0)</f>
        <v/>
      </c>
      <c r="P72" s="40" t="str">
        <f ca="1">IF(OFFSET(P72,-45,0)&lt;&gt;"",OFFSET(P72,-45,0),"")</f>
        <v/>
      </c>
      <c r="Q72" s="40"/>
      <c r="R72" s="40"/>
      <c r="S72" s="40"/>
      <c r="T72" s="40"/>
      <c r="U72" s="40"/>
      <c r="V72" s="40"/>
      <c r="W72" s="40"/>
      <c r="X72" s="41"/>
      <c r="AB72" s="4" t="s">
        <v>63</v>
      </c>
    </row>
    <row r="73" spans="2:28" ht="5.25" customHeight="1" x14ac:dyDescent="0.25">
      <c r="B73" s="6"/>
      <c r="C73" s="6"/>
      <c r="D73" s="6"/>
      <c r="E73" s="6"/>
      <c r="F73" s="6"/>
      <c r="G73" s="6"/>
      <c r="H73" s="6"/>
      <c r="I73" s="6"/>
      <c r="J73" s="6"/>
      <c r="O73" s="13"/>
      <c r="P73" s="40"/>
      <c r="Q73" s="40"/>
      <c r="R73" s="40"/>
      <c r="S73" s="40"/>
      <c r="T73" s="40"/>
      <c r="U73" s="40"/>
      <c r="V73" s="40"/>
      <c r="W73" s="40"/>
      <c r="X73" s="41"/>
      <c r="AB73" s="4">
        <v>27</v>
      </c>
    </row>
    <row r="74" spans="2:28" ht="14.25" customHeight="1" x14ac:dyDescent="0.25">
      <c r="B74" s="44" t="str">
        <f ca="1">OFFSET(B74,-45,0)</f>
        <v>Date de dépôt:</v>
      </c>
      <c r="C74" s="44"/>
      <c r="D74" s="9"/>
      <c r="E74" s="9"/>
      <c r="F74" s="9"/>
      <c r="G74" s="9"/>
      <c r="H74" s="9"/>
      <c r="I74" s="9"/>
      <c r="J74" s="9"/>
      <c r="O74" s="13"/>
      <c r="P74" s="40"/>
      <c r="Q74" s="40"/>
      <c r="R74" s="40"/>
      <c r="S74" s="40"/>
      <c r="T74" s="40"/>
      <c r="U74" s="40"/>
      <c r="V74" s="40"/>
      <c r="W74" s="40"/>
      <c r="X74" s="41"/>
      <c r="AB74" s="4">
        <v>28</v>
      </c>
    </row>
    <row r="75" spans="2:28" ht="5.25" customHeight="1" x14ac:dyDescent="0.25">
      <c r="B75" s="6"/>
      <c r="C75" s="6"/>
      <c r="D75" s="6"/>
      <c r="E75" s="6"/>
      <c r="F75" s="6"/>
      <c r="G75" s="6"/>
      <c r="H75" s="6"/>
      <c r="I75" s="6"/>
      <c r="J75" s="6"/>
      <c r="O75" s="13"/>
      <c r="P75" s="14"/>
      <c r="Q75" s="14"/>
      <c r="R75" s="14"/>
      <c r="S75" s="14"/>
      <c r="T75" s="14"/>
      <c r="U75" s="14"/>
      <c r="V75" s="14"/>
      <c r="W75" s="14"/>
      <c r="X75" s="15"/>
      <c r="AB75" s="4">
        <v>29</v>
      </c>
    </row>
    <row r="76" spans="2:28" ht="5.25" customHeight="1" x14ac:dyDescent="0.25">
      <c r="B76" s="60" t="str">
        <f ca="1">IF(OFFSET(B76,-45,0)&lt;&gt;"",OFFSET(B76,-45,0),"")</f>
        <v/>
      </c>
      <c r="C76" s="60"/>
      <c r="D76" s="60"/>
      <c r="E76" s="60"/>
      <c r="F76" s="60"/>
      <c r="G76" s="60"/>
      <c r="H76" s="60"/>
      <c r="I76" s="60"/>
      <c r="J76" s="60"/>
      <c r="O76" s="17"/>
      <c r="P76" s="18"/>
      <c r="Q76" s="18"/>
      <c r="R76" s="18"/>
      <c r="S76" s="18"/>
      <c r="T76" s="18"/>
      <c r="U76" s="18"/>
      <c r="V76" s="18"/>
      <c r="W76" s="18"/>
      <c r="X76" s="19"/>
      <c r="AB76" s="4" t="s">
        <v>64</v>
      </c>
    </row>
    <row r="77" spans="2:28" ht="8.25" customHeight="1" x14ac:dyDescent="0.25">
      <c r="B77" s="60"/>
      <c r="C77" s="60"/>
      <c r="D77" s="60"/>
      <c r="E77" s="60"/>
      <c r="F77" s="60"/>
      <c r="G77" s="60"/>
      <c r="H77" s="60"/>
      <c r="I77" s="60"/>
      <c r="J77" s="60"/>
      <c r="AB77" s="4" t="s">
        <v>65</v>
      </c>
    </row>
    <row r="78" spans="2:28" ht="5.25" customHeight="1" x14ac:dyDescent="0.25">
      <c r="B78" s="60"/>
      <c r="C78" s="60"/>
      <c r="D78" s="60"/>
      <c r="E78" s="60"/>
      <c r="F78" s="60"/>
      <c r="G78" s="60"/>
      <c r="H78" s="60"/>
      <c r="I78" s="60"/>
      <c r="J78" s="60"/>
      <c r="AB78" s="4" t="s">
        <v>66</v>
      </c>
    </row>
    <row r="79" spans="2:28" ht="14.25" customHeight="1" x14ac:dyDescent="0.25">
      <c r="B79" s="60"/>
      <c r="C79" s="60"/>
      <c r="D79" s="60"/>
      <c r="E79" s="60"/>
      <c r="F79" s="60"/>
      <c r="G79" s="60"/>
      <c r="H79" s="60"/>
      <c r="I79" s="60"/>
      <c r="J79" s="60"/>
      <c r="O79" s="45"/>
      <c r="P79" s="45"/>
      <c r="Q79" s="45"/>
      <c r="R79" s="45"/>
      <c r="S79" s="45"/>
      <c r="T79" s="45"/>
      <c r="U79"/>
      <c r="V79" s="11"/>
      <c r="W79" s="11"/>
      <c r="X79" s="9"/>
      <c r="AB79" s="4">
        <v>30</v>
      </c>
    </row>
    <row r="80" spans="2:28" ht="5.25" customHeight="1" x14ac:dyDescent="0.25">
      <c r="B80" s="6"/>
      <c r="C80" s="6"/>
      <c r="D80" s="6"/>
      <c r="E80" s="6"/>
      <c r="F80" s="6"/>
      <c r="G80" s="6"/>
      <c r="H80" s="6"/>
      <c r="I80" s="6"/>
      <c r="J80" s="6"/>
      <c r="O80" s="45"/>
      <c r="P80" s="45"/>
      <c r="Q80" s="45"/>
      <c r="R80" s="45"/>
      <c r="S80" s="45"/>
      <c r="T80" s="45"/>
      <c r="U80"/>
      <c r="V80" s="11"/>
      <c r="W80" s="11"/>
      <c r="X80" s="6"/>
      <c r="AB80" s="4">
        <v>31</v>
      </c>
    </row>
    <row r="81" spans="2:28" ht="14.25" customHeight="1" x14ac:dyDescent="0.25">
      <c r="B81" s="44" t="str">
        <f ca="1">OFFSET(B81,-45,0)</f>
        <v>Lieu de dépôt:    (saisie manuelle possible)</v>
      </c>
      <c r="C81" s="44"/>
      <c r="D81" s="44"/>
      <c r="E81" s="44"/>
      <c r="F81" s="44"/>
      <c r="G81" s="44"/>
      <c r="H81" s="44"/>
      <c r="I81" s="44"/>
      <c r="J81" s="44"/>
      <c r="O81" s="9" t="s">
        <v>29</v>
      </c>
      <c r="P81" s="9"/>
      <c r="Q81" s="9"/>
      <c r="R81" s="9"/>
      <c r="S81" s="9"/>
      <c r="T81" s="9"/>
      <c r="U81" s="9"/>
      <c r="V81" s="11"/>
      <c r="W81" s="11"/>
      <c r="X81" s="9"/>
      <c r="AB81" s="4">
        <v>32</v>
      </c>
    </row>
    <row r="82" spans="2:28" ht="5.25" customHeight="1" x14ac:dyDescent="0.25">
      <c r="B82" s="6"/>
      <c r="C82" s="6"/>
      <c r="D82" s="6"/>
      <c r="E82" s="6"/>
      <c r="F82" s="6"/>
      <c r="G82" s="6"/>
      <c r="H82" s="6"/>
      <c r="I82" s="6"/>
      <c r="J82" s="6"/>
      <c r="O82" s="6"/>
      <c r="P82" s="6"/>
      <c r="Q82" s="6"/>
      <c r="R82" s="6"/>
      <c r="S82" s="6"/>
      <c r="T82" s="6"/>
      <c r="U82" s="6"/>
      <c r="V82" s="6"/>
      <c r="W82" s="6"/>
      <c r="X82" s="6"/>
      <c r="AB82" s="4">
        <v>33</v>
      </c>
    </row>
    <row r="83" spans="2:28" ht="5.25" customHeight="1" x14ac:dyDescent="0.25">
      <c r="B83" s="61" t="str">
        <f ca="1">IF(OFFSET(B83,-45,0)&lt;&gt;"",OFFSET(B83,-45,0),"")</f>
        <v/>
      </c>
      <c r="C83" s="61"/>
      <c r="D83" s="61"/>
      <c r="E83" s="61"/>
      <c r="F83" s="61"/>
      <c r="G83" s="61"/>
      <c r="H83" s="61"/>
      <c r="I83" s="61"/>
      <c r="J83" s="61"/>
      <c r="O83" s="6"/>
      <c r="P83" s="6"/>
      <c r="Q83" s="6"/>
      <c r="R83" s="6"/>
      <c r="S83" s="6"/>
      <c r="T83" s="6"/>
      <c r="U83" s="6"/>
      <c r="V83" s="6"/>
      <c r="X83" s="6"/>
      <c r="AB83" s="4">
        <v>34</v>
      </c>
    </row>
    <row r="84" spans="2:28" ht="21.75" customHeight="1" x14ac:dyDescent="0.25">
      <c r="B84" s="61"/>
      <c r="C84" s="61"/>
      <c r="D84" s="61"/>
      <c r="E84" s="61"/>
      <c r="F84" s="61"/>
      <c r="G84" s="61"/>
      <c r="H84" s="61"/>
      <c r="I84" s="61"/>
      <c r="J84" s="61"/>
      <c r="O84" s="46"/>
      <c r="P84" s="47"/>
      <c r="Q84" s="47"/>
      <c r="R84" s="47"/>
      <c r="S84" s="47"/>
      <c r="T84" s="47"/>
      <c r="U84" s="47"/>
      <c r="V84" s="47"/>
      <c r="W84" s="47"/>
      <c r="X84" s="48"/>
      <c r="AB84" s="4">
        <v>35</v>
      </c>
    </row>
    <row r="85" spans="2:28" ht="9" customHeight="1" x14ac:dyDescent="0.25">
      <c r="B85" s="6"/>
      <c r="C85" s="6"/>
      <c r="D85" s="6"/>
      <c r="E85" s="6"/>
      <c r="F85" s="6"/>
      <c r="G85" s="6"/>
      <c r="H85" s="6"/>
      <c r="I85" s="6"/>
      <c r="J85" s="6"/>
      <c r="O85" s="49"/>
      <c r="P85" s="50"/>
      <c r="Q85" s="50"/>
      <c r="R85" s="50"/>
      <c r="S85" s="50"/>
      <c r="T85" s="50"/>
      <c r="U85" s="50"/>
      <c r="V85" s="50"/>
      <c r="W85" s="50"/>
      <c r="X85" s="51"/>
      <c r="AB85" s="4" t="s">
        <v>67</v>
      </c>
    </row>
    <row r="86" spans="2:28" ht="15" customHeight="1" x14ac:dyDescent="0.25">
      <c r="B86" s="58" t="str">
        <f ca="1">OFFSET(B86,-45,0)</f>
        <v>Numéro BDD:</v>
      </c>
      <c r="C86" s="58"/>
      <c r="D86" s="9"/>
      <c r="E86" s="62" t="str">
        <f ca="1">IF(OFFSET(E86,-45,0)&lt;&gt;"",OFFSET(E86,-45,0),"")</f>
        <v>98</v>
      </c>
      <c r="F86" s="62"/>
      <c r="G86" s="62"/>
      <c r="H86" s="62"/>
      <c r="I86" s="62"/>
      <c r="J86" s="62"/>
      <c r="O86" s="49"/>
      <c r="P86" s="50"/>
      <c r="Q86" s="50"/>
      <c r="R86" s="50"/>
      <c r="S86" s="50"/>
      <c r="T86" s="50"/>
      <c r="U86" s="50"/>
      <c r="V86" s="50"/>
      <c r="W86" s="50"/>
      <c r="X86" s="51"/>
      <c r="AB86" s="4">
        <v>36</v>
      </c>
    </row>
    <row r="87" spans="2:28" ht="36" customHeight="1" x14ac:dyDescent="0.25">
      <c r="B87" s="9"/>
      <c r="C87" s="9"/>
      <c r="D87" s="9"/>
      <c r="E87" s="55" t="str">
        <f>Encode1</f>
        <v/>
      </c>
      <c r="F87" s="55"/>
      <c r="G87" s="55"/>
      <c r="H87" s="55"/>
      <c r="I87" s="55"/>
      <c r="J87" s="55"/>
      <c r="O87" s="49"/>
      <c r="P87" s="50"/>
      <c r="Q87" s="50"/>
      <c r="R87" s="50"/>
      <c r="S87" s="50"/>
      <c r="T87" s="50"/>
      <c r="U87" s="50"/>
      <c r="V87" s="50"/>
      <c r="W87" s="50"/>
      <c r="X87" s="51"/>
      <c r="AB87" s="4">
        <v>37</v>
      </c>
    </row>
    <row r="88" spans="2:28" ht="14.25" customHeight="1" x14ac:dyDescent="0.25">
      <c r="B88" s="44" t="str">
        <f ca="1">OFFSET(B88,-45,0)</f>
        <v xml:space="preserve">                 N° de Pal/SB:                Total de Pal/SB:</v>
      </c>
      <c r="C88" s="44"/>
      <c r="D88" s="44"/>
      <c r="E88" s="44"/>
      <c r="F88" s="44"/>
      <c r="G88" s="44"/>
      <c r="H88" s="44"/>
      <c r="I88" s="44"/>
      <c r="J88" s="9"/>
      <c r="O88" s="49"/>
      <c r="P88" s="50"/>
      <c r="Q88" s="50"/>
      <c r="R88" s="50"/>
      <c r="S88" s="50"/>
      <c r="T88" s="50"/>
      <c r="U88" s="50"/>
      <c r="V88" s="50"/>
      <c r="W88" s="50"/>
      <c r="X88" s="51"/>
      <c r="AB88" s="4">
        <v>38</v>
      </c>
    </row>
    <row r="89" spans="2:28" ht="37.5" customHeight="1" x14ac:dyDescent="0.25">
      <c r="B89" s="9"/>
      <c r="C89" s="56">
        <f ca="1">IF(OFFSET(C89,-45,0)&lt;&gt;"",OFFSET(C89,-45,0),"")</f>
        <v>1</v>
      </c>
      <c r="D89" s="56"/>
      <c r="E89" s="56"/>
      <c r="F89" s="9"/>
      <c r="G89" s="57">
        <f ca="1">IF(OFFSET(G89,-45,0)&lt;&gt;"",OFFSET(G89,-45,0),"")</f>
        <v>1</v>
      </c>
      <c r="H89" s="57"/>
      <c r="I89" s="9"/>
      <c r="J89" s="9"/>
      <c r="O89" s="49"/>
      <c r="P89" s="50"/>
      <c r="Q89" s="50"/>
      <c r="R89" s="50"/>
      <c r="S89" s="50"/>
      <c r="T89" s="50"/>
      <c r="U89" s="50"/>
      <c r="V89" s="50"/>
      <c r="W89" s="50"/>
      <c r="X89" s="51"/>
      <c r="AB89" s="4" t="s">
        <v>68</v>
      </c>
    </row>
    <row r="90" spans="2:28" ht="13.5" customHeight="1" x14ac:dyDescent="0.25">
      <c r="B90" s="9"/>
      <c r="C90" s="9"/>
      <c r="D90" s="9"/>
      <c r="E90" s="9"/>
      <c r="F90" s="9"/>
      <c r="G90" s="9"/>
      <c r="H90" s="9"/>
      <c r="I90" s="9"/>
      <c r="J90" s="9"/>
      <c r="O90" s="49"/>
      <c r="P90" s="50"/>
      <c r="Q90" s="50"/>
      <c r="R90" s="50"/>
      <c r="S90" s="50"/>
      <c r="T90" s="50"/>
      <c r="U90" s="50"/>
      <c r="V90" s="50"/>
      <c r="W90" s="50"/>
      <c r="X90" s="51"/>
      <c r="AB90" s="4" t="s">
        <v>69</v>
      </c>
    </row>
    <row r="91" spans="2:28" ht="20.25" customHeight="1" x14ac:dyDescent="0.25">
      <c r="B91" s="58" t="str">
        <f ca="1">OFFSET(B91,-45,0)</f>
        <v>Nombre d'envois de la Pal/SB:</v>
      </c>
      <c r="C91" s="58"/>
      <c r="D91" s="58"/>
      <c r="E91" s="58"/>
      <c r="F91" s="58"/>
      <c r="G91" s="59" t="str">
        <f ca="1">IF(OFFSET(G91,-45,0)&lt;&gt;"",OFFSET(G91,-45,0),"")</f>
        <v/>
      </c>
      <c r="H91" s="59"/>
      <c r="I91" s="9"/>
      <c r="J91" s="9"/>
      <c r="O91" s="52"/>
      <c r="P91" s="53"/>
      <c r="Q91" s="53"/>
      <c r="R91" s="53"/>
      <c r="S91" s="53"/>
      <c r="T91" s="53"/>
      <c r="U91" s="53"/>
      <c r="V91" s="53"/>
      <c r="W91" s="53"/>
      <c r="X91" s="54"/>
      <c r="AB91" s="4">
        <v>39</v>
      </c>
    </row>
    <row r="92" spans="2:28" ht="63.75" customHeight="1" x14ac:dyDescent="0.25">
      <c r="B92" s="72" t="str">
        <f ca="1">OFFSET(B92,-46,0)</f>
        <v>Nombre d'envois de la Pal/SB:</v>
      </c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AB92" s="4">
        <v>40</v>
      </c>
    </row>
    <row r="93" spans="2:28" ht="5.25" customHeight="1" x14ac:dyDescent="0.25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11"/>
      <c r="X93" s="11"/>
      <c r="AB93" s="4">
        <v>41</v>
      </c>
    </row>
    <row r="94" spans="2:28" ht="5.25" customHeight="1" x14ac:dyDescent="0.25">
      <c r="B94" s="96" t="str">
        <f ca="1">OFFSET(B94,-45,0)</f>
        <v>Expéditeur:</v>
      </c>
      <c r="C94" s="96"/>
      <c r="AB94" s="4">
        <v>42</v>
      </c>
    </row>
    <row r="95" spans="2:28" ht="6.15" customHeight="1" x14ac:dyDescent="0.25">
      <c r="B95" s="96"/>
      <c r="C95" s="96"/>
      <c r="Q95" s="97" t="str">
        <f ca="1">OFFSET(Q95,-45,0)</f>
        <v xml:space="preserve">Track&amp;Trace palettes: </v>
      </c>
      <c r="R95" s="97"/>
      <c r="S95" s="97"/>
      <c r="T95" s="62">
        <f ca="1">OFFSET(T95,-45,0)</f>
        <v>0</v>
      </c>
      <c r="U95" s="62"/>
      <c r="V95" s="62"/>
      <c r="W95" s="62"/>
      <c r="AB95" s="4">
        <v>43</v>
      </c>
    </row>
    <row r="96" spans="2:28" ht="5.25" customHeight="1" x14ac:dyDescent="0.25">
      <c r="B96" s="96"/>
      <c r="C96" s="96"/>
      <c r="Q96" s="97"/>
      <c r="R96" s="97"/>
      <c r="S96" s="97"/>
      <c r="T96" s="62"/>
      <c r="U96" s="62"/>
      <c r="V96" s="62"/>
      <c r="W96" s="62"/>
      <c r="AB96" s="4">
        <v>44</v>
      </c>
    </row>
    <row r="97" spans="2:28" ht="5.25" customHeight="1" x14ac:dyDescent="0.25">
      <c r="Q97" s="97"/>
      <c r="R97" s="97"/>
      <c r="S97" s="97"/>
      <c r="T97" s="62"/>
      <c r="U97" s="62"/>
      <c r="V97" s="62"/>
      <c r="W97" s="62"/>
      <c r="AB97" s="4" t="s">
        <v>70</v>
      </c>
    </row>
    <row r="98" spans="2:28" ht="32.25" customHeight="1" x14ac:dyDescent="0.25">
      <c r="B98" s="98" t="str">
        <f ca="1">IF(OFFSET(B98,-45,0)&lt;&gt;"",OFFSET(B98,-45,0),"")</f>
        <v/>
      </c>
      <c r="C98" s="98"/>
      <c r="D98" s="98"/>
      <c r="E98" s="98"/>
      <c r="F98" s="98"/>
      <c r="G98" s="98"/>
      <c r="H98" s="98"/>
      <c r="I98" s="98"/>
      <c r="J98" s="98"/>
      <c r="S98" s="10" t="str">
        <f ca="1">OFFSET(S98,-45,0)</f>
        <v/>
      </c>
      <c r="T98" s="63" t="str">
        <f>Encode2</f>
        <v/>
      </c>
      <c r="U98" s="63"/>
      <c r="V98" s="63"/>
      <c r="W98" s="63"/>
      <c r="X98" s="63"/>
      <c r="AB98" s="4">
        <v>45</v>
      </c>
    </row>
    <row r="99" spans="2:28" ht="7.5" customHeight="1" x14ac:dyDescent="0.25">
      <c r="B99" s="98"/>
      <c r="C99" s="98"/>
      <c r="D99" s="98"/>
      <c r="E99" s="98"/>
      <c r="F99" s="98"/>
      <c r="G99" s="98"/>
      <c r="H99" s="98"/>
      <c r="I99" s="98"/>
      <c r="J99" s="98"/>
      <c r="T99" s="63"/>
      <c r="U99" s="63"/>
      <c r="V99" s="63"/>
      <c r="W99" s="63"/>
      <c r="X99" s="63"/>
      <c r="AB99" s="4">
        <v>46</v>
      </c>
    </row>
    <row r="100" spans="2:28" ht="45.9" customHeight="1" x14ac:dyDescent="0.25">
      <c r="B100" s="98"/>
      <c r="C100" s="98"/>
      <c r="D100" s="98"/>
      <c r="E100" s="98"/>
      <c r="F100" s="98"/>
      <c r="G100" s="98"/>
      <c r="H100" s="98"/>
      <c r="I100" s="98"/>
      <c r="J100" s="98"/>
      <c r="T100" s="63"/>
      <c r="U100" s="63"/>
      <c r="V100" s="63"/>
      <c r="W100" s="63"/>
      <c r="X100" s="63"/>
      <c r="AB100" s="4">
        <v>47</v>
      </c>
    </row>
    <row r="101" spans="2:28" ht="5.25" customHeight="1" x14ac:dyDescent="0.25">
      <c r="AB101" s="4">
        <v>48</v>
      </c>
    </row>
    <row r="102" spans="2:28" ht="5.25" customHeight="1" x14ac:dyDescent="0.25">
      <c r="S102" s="87" t="str">
        <f ca="1">OFFSET(S102,-45,0)</f>
        <v>Imprimer sur papier blanc</v>
      </c>
      <c r="T102" s="88"/>
      <c r="U102" s="88"/>
      <c r="V102" s="88"/>
      <c r="W102" s="89"/>
      <c r="X102" s="27"/>
      <c r="AB102" s="4">
        <v>49</v>
      </c>
    </row>
    <row r="103" spans="2:28" ht="9" customHeight="1" x14ac:dyDescent="0.25">
      <c r="B103" s="44" t="str">
        <f ca="1">OFFSET(B103,-45,0)</f>
        <v>Déposant:</v>
      </c>
      <c r="Q103" s="27"/>
      <c r="R103" s="27"/>
      <c r="S103" s="90"/>
      <c r="T103" s="91"/>
      <c r="U103" s="91"/>
      <c r="V103" s="91"/>
      <c r="W103" s="92"/>
      <c r="X103" s="27"/>
      <c r="AB103" s="4" t="s">
        <v>71</v>
      </c>
    </row>
    <row r="104" spans="2:28" ht="6.75" customHeight="1" x14ac:dyDescent="0.25">
      <c r="B104" s="44">
        <f ca="1">OFFSET(B104,-45,0)</f>
        <v>0</v>
      </c>
      <c r="O104" s="65" t="str">
        <f ca="1">OFFSET(O104,-45,0)</f>
        <v>Produit:</v>
      </c>
      <c r="Q104" s="27"/>
      <c r="R104" s="27"/>
      <c r="S104" s="90"/>
      <c r="T104" s="91"/>
      <c r="U104" s="91"/>
      <c r="V104" s="91"/>
      <c r="W104" s="92"/>
      <c r="X104" s="27"/>
      <c r="AB104" s="4">
        <v>50</v>
      </c>
    </row>
    <row r="105" spans="2:28" ht="5.25" customHeight="1" x14ac:dyDescent="0.25">
      <c r="O105" s="65"/>
      <c r="Q105" s="27"/>
      <c r="R105" s="27"/>
      <c r="S105" s="90"/>
      <c r="T105" s="91"/>
      <c r="U105" s="91"/>
      <c r="V105" s="91"/>
      <c r="W105" s="92"/>
      <c r="X105" s="27"/>
      <c r="AB105" s="4">
        <v>51</v>
      </c>
    </row>
    <row r="106" spans="2:28" ht="7.5" customHeight="1" x14ac:dyDescent="0.25">
      <c r="B106" s="102" t="str">
        <f ca="1">IF(OFFSET(B106,-45,0)&lt;&gt;"",OFFSET(B106,-45,0),"")</f>
        <v/>
      </c>
      <c r="C106" s="102"/>
      <c r="D106" s="102"/>
      <c r="E106" s="102"/>
      <c r="F106" s="102"/>
      <c r="G106" s="102"/>
      <c r="H106" s="102"/>
      <c r="I106" s="102"/>
      <c r="J106" s="102"/>
      <c r="O106" s="65"/>
      <c r="Q106" s="27"/>
      <c r="R106" s="27"/>
      <c r="S106" s="93"/>
      <c r="T106" s="94"/>
      <c r="U106" s="94"/>
      <c r="V106" s="94"/>
      <c r="W106" s="95"/>
      <c r="X106" s="27"/>
      <c r="AB106" s="4">
        <v>52</v>
      </c>
    </row>
    <row r="107" spans="2:28" ht="5.25" customHeight="1" x14ac:dyDescent="0.25">
      <c r="B107" s="102"/>
      <c r="C107" s="102"/>
      <c r="D107" s="102"/>
      <c r="E107" s="102"/>
      <c r="F107" s="102"/>
      <c r="G107" s="102"/>
      <c r="H107" s="102"/>
      <c r="I107" s="102"/>
      <c r="J107" s="102"/>
      <c r="AB107" s="4">
        <v>53</v>
      </c>
    </row>
    <row r="108" spans="2:28" ht="6.75" customHeight="1" x14ac:dyDescent="0.25">
      <c r="B108" s="102"/>
      <c r="C108" s="102"/>
      <c r="D108" s="102"/>
      <c r="E108" s="102"/>
      <c r="F108" s="102"/>
      <c r="G108" s="102"/>
      <c r="H108" s="102"/>
      <c r="I108" s="102"/>
      <c r="J108" s="102"/>
      <c r="AB108" s="4">
        <v>54</v>
      </c>
    </row>
    <row r="109" spans="2:28" ht="67.5" customHeight="1" x14ac:dyDescent="0.25">
      <c r="B109" s="102"/>
      <c r="C109" s="102"/>
      <c r="D109" s="102"/>
      <c r="E109" s="102"/>
      <c r="F109" s="102"/>
      <c r="G109" s="102"/>
      <c r="H109" s="102"/>
      <c r="I109" s="102"/>
      <c r="J109" s="102"/>
      <c r="O109" s="66" t="str">
        <f>INDEX(ProduitAffiche,ProduitChoix)</f>
        <v>Courrier A</v>
      </c>
      <c r="P109" s="67"/>
      <c r="Q109" s="67"/>
      <c r="R109" s="67"/>
      <c r="S109" s="67"/>
      <c r="T109" s="67"/>
      <c r="U109" s="67"/>
      <c r="V109" s="67"/>
      <c r="W109" s="67"/>
      <c r="X109" s="68"/>
      <c r="AB109" s="4">
        <v>55</v>
      </c>
    </row>
    <row r="110" spans="2:28" ht="8.25" customHeight="1" x14ac:dyDescent="0.25">
      <c r="O110" s="69"/>
      <c r="P110" s="70"/>
      <c r="Q110" s="70"/>
      <c r="R110" s="70"/>
      <c r="S110" s="70"/>
      <c r="T110" s="70"/>
      <c r="U110" s="70"/>
      <c r="V110" s="70"/>
      <c r="W110" s="70"/>
      <c r="X110" s="71"/>
      <c r="AB110" s="4">
        <v>56</v>
      </c>
    </row>
    <row r="111" spans="2:28" ht="21.75" customHeight="1" x14ac:dyDescent="0.25">
      <c r="B111" s="42" t="str">
        <f ca="1">OFFSET(B111,-45,0)</f>
        <v>Référence client:</v>
      </c>
      <c r="C111" s="42"/>
      <c r="D111" s="42"/>
      <c r="E111" s="9"/>
      <c r="F111" s="9"/>
      <c r="G111" s="9"/>
      <c r="H111" s="9"/>
      <c r="I111" s="9"/>
      <c r="J111" s="9"/>
      <c r="O111" s="69"/>
      <c r="P111" s="70"/>
      <c r="Q111" s="70"/>
      <c r="R111" s="70"/>
      <c r="S111" s="70"/>
      <c r="T111" s="70"/>
      <c r="U111" s="70"/>
      <c r="V111" s="70"/>
      <c r="W111" s="70"/>
      <c r="X111" s="71"/>
      <c r="AB111" s="4">
        <v>57</v>
      </c>
    </row>
    <row r="112" spans="2:28" ht="5.25" customHeight="1" x14ac:dyDescent="0.25">
      <c r="B112" s="6"/>
      <c r="C112" s="6"/>
      <c r="D112" s="6"/>
      <c r="E112" s="6"/>
      <c r="F112" s="6"/>
      <c r="G112" s="6"/>
      <c r="H112" s="6"/>
      <c r="I112" s="6"/>
      <c r="J112" s="6"/>
      <c r="O112" s="82" t="str">
        <f>O67</f>
        <v xml:space="preserve"> </v>
      </c>
      <c r="P112" s="83"/>
      <c r="Q112" s="83"/>
      <c r="R112" s="83"/>
      <c r="S112" s="83"/>
      <c r="T112" s="83"/>
      <c r="U112" s="83"/>
      <c r="V112" s="83"/>
      <c r="W112" s="83"/>
      <c r="X112" s="84"/>
      <c r="AB112" s="4">
        <v>5</v>
      </c>
    </row>
    <row r="113" spans="2:28" ht="25.5" customHeight="1" x14ac:dyDescent="0.25">
      <c r="B113" s="43" t="str">
        <f ca="1">IF(OFFSET(B113,-45,0)&lt;&gt;"",OFFSET(B113,-45,0),"")</f>
        <v/>
      </c>
      <c r="C113" s="43"/>
      <c r="D113" s="43"/>
      <c r="E113" s="43"/>
      <c r="F113" s="43"/>
      <c r="G113" s="43"/>
      <c r="H113" s="43"/>
      <c r="I113" s="43"/>
      <c r="J113" s="43"/>
      <c r="O113" s="82"/>
      <c r="P113" s="83"/>
      <c r="Q113" s="83"/>
      <c r="R113" s="83"/>
      <c r="S113" s="83"/>
      <c r="T113" s="83"/>
      <c r="U113" s="83"/>
      <c r="V113" s="83"/>
      <c r="W113" s="83"/>
      <c r="X113" s="84"/>
      <c r="AB113" s="4">
        <v>60</v>
      </c>
    </row>
    <row r="114" spans="2:28" ht="5.25" customHeight="1" x14ac:dyDescent="0.25">
      <c r="B114" s="6"/>
      <c r="C114" s="6"/>
      <c r="D114" s="6"/>
      <c r="E114" s="6"/>
      <c r="F114" s="6"/>
      <c r="G114" s="6"/>
      <c r="H114" s="6"/>
      <c r="I114" s="6"/>
      <c r="J114" s="6"/>
      <c r="O114" s="82"/>
      <c r="P114" s="83"/>
      <c r="Q114" s="83"/>
      <c r="R114" s="83"/>
      <c r="S114" s="83"/>
      <c r="T114" s="83"/>
      <c r="U114" s="83"/>
      <c r="V114" s="83"/>
      <c r="W114" s="83"/>
      <c r="X114" s="84"/>
      <c r="AB114" s="4">
        <v>61</v>
      </c>
    </row>
    <row r="115" spans="2:28" ht="14.25" customHeight="1" x14ac:dyDescent="0.25">
      <c r="B115" s="44" t="str">
        <f ca="1">OFFSET(B115,-45,0)</f>
        <v>N° de référence facture:</v>
      </c>
      <c r="C115" s="44"/>
      <c r="D115" s="44"/>
      <c r="E115" s="44"/>
      <c r="F115" s="9"/>
      <c r="G115" s="9"/>
      <c r="H115" s="9"/>
      <c r="I115" s="9"/>
      <c r="J115" s="9"/>
      <c r="O115" s="82"/>
      <c r="P115" s="83"/>
      <c r="Q115" s="83"/>
      <c r="R115" s="83"/>
      <c r="S115" s="83"/>
      <c r="T115" s="83"/>
      <c r="U115" s="83"/>
      <c r="V115" s="83"/>
      <c r="W115" s="83"/>
      <c r="X115" s="84"/>
      <c r="AB115" s="4">
        <v>62</v>
      </c>
    </row>
    <row r="116" spans="2:28" ht="5.25" customHeight="1" x14ac:dyDescent="0.25">
      <c r="B116" s="6"/>
      <c r="C116" s="6"/>
      <c r="D116" s="6"/>
      <c r="E116" s="6"/>
      <c r="F116" s="6"/>
      <c r="G116" s="6"/>
      <c r="H116" s="6"/>
      <c r="I116" s="6"/>
      <c r="J116" s="6"/>
      <c r="O116" s="13"/>
      <c r="P116" s="14"/>
      <c r="Q116" s="14"/>
      <c r="R116" s="14"/>
      <c r="S116" s="14"/>
      <c r="T116" s="14"/>
      <c r="U116" s="14"/>
      <c r="V116" s="14"/>
      <c r="W116" s="14"/>
      <c r="X116" s="15"/>
      <c r="AB116" s="4">
        <v>63</v>
      </c>
    </row>
    <row r="117" spans="2:28" ht="24.75" customHeight="1" x14ac:dyDescent="0.25">
      <c r="B117" s="43" t="str">
        <f ca="1">IF(OFFSET(B117,-45,0)&lt;&gt;"",OFFSET(B117,-45,0),"")</f>
        <v/>
      </c>
      <c r="C117" s="43"/>
      <c r="D117" s="43"/>
      <c r="E117" s="43"/>
      <c r="F117" s="43"/>
      <c r="G117" s="43"/>
      <c r="H117" s="43"/>
      <c r="I117" s="43"/>
      <c r="J117" s="43"/>
      <c r="O117" s="16" t="str">
        <f ca="1">OFFSET(O117,-45,0)</f>
        <v/>
      </c>
      <c r="P117" s="40" t="str">
        <f ca="1">IF(OFFSET(P117,-45,0)&lt;&gt;"",OFFSET(P117,-45,0),"")</f>
        <v/>
      </c>
      <c r="Q117" s="40"/>
      <c r="R117" s="40"/>
      <c r="S117" s="40"/>
      <c r="T117" s="40"/>
      <c r="U117" s="40"/>
      <c r="V117" s="40"/>
      <c r="W117" s="40"/>
      <c r="X117" s="41"/>
      <c r="AB117" s="4">
        <v>64</v>
      </c>
    </row>
    <row r="118" spans="2:28" ht="5.25" customHeight="1" x14ac:dyDescent="0.25">
      <c r="B118" s="6"/>
      <c r="C118" s="6"/>
      <c r="D118" s="6"/>
      <c r="E118" s="6"/>
      <c r="F118" s="6"/>
      <c r="G118" s="6"/>
      <c r="H118" s="6"/>
      <c r="I118" s="6"/>
      <c r="J118" s="6"/>
      <c r="O118" s="13"/>
      <c r="P118" s="40"/>
      <c r="Q118" s="40"/>
      <c r="R118" s="40"/>
      <c r="S118" s="40"/>
      <c r="T118" s="40"/>
      <c r="U118" s="40"/>
      <c r="V118" s="40"/>
      <c r="W118" s="40"/>
      <c r="X118" s="41"/>
      <c r="AB118" s="4" t="s">
        <v>72</v>
      </c>
    </row>
    <row r="119" spans="2:28" ht="14.25" customHeight="1" x14ac:dyDescent="0.25">
      <c r="B119" s="44" t="str">
        <f ca="1">OFFSET(B119,-45,0)</f>
        <v>Date de dépôt:</v>
      </c>
      <c r="C119" s="44"/>
      <c r="D119" s="9"/>
      <c r="E119" s="9"/>
      <c r="F119" s="9"/>
      <c r="G119" s="9"/>
      <c r="H119" s="9"/>
      <c r="I119" s="9"/>
      <c r="J119" s="9"/>
      <c r="O119" s="13"/>
      <c r="P119" s="40"/>
      <c r="Q119" s="40"/>
      <c r="R119" s="40"/>
      <c r="S119" s="40"/>
      <c r="T119" s="40"/>
      <c r="U119" s="40"/>
      <c r="V119" s="40"/>
      <c r="W119" s="40"/>
      <c r="X119" s="41"/>
      <c r="AB119" s="4">
        <v>65</v>
      </c>
    </row>
    <row r="120" spans="2:28" ht="5.25" customHeight="1" x14ac:dyDescent="0.25">
      <c r="B120" s="6"/>
      <c r="C120" s="6"/>
      <c r="D120" s="6"/>
      <c r="E120" s="6"/>
      <c r="F120" s="6"/>
      <c r="G120" s="6"/>
      <c r="H120" s="6"/>
      <c r="I120" s="6"/>
      <c r="J120" s="6"/>
      <c r="O120" s="13"/>
      <c r="P120" s="14"/>
      <c r="Q120" s="14"/>
      <c r="R120" s="14"/>
      <c r="S120" s="14"/>
      <c r="T120" s="14"/>
      <c r="U120" s="14"/>
      <c r="V120" s="14"/>
      <c r="W120" s="14"/>
      <c r="X120" s="15"/>
      <c r="AB120" s="4">
        <v>66</v>
      </c>
    </row>
    <row r="121" spans="2:28" ht="5.25" customHeight="1" x14ac:dyDescent="0.25">
      <c r="B121" s="60" t="str">
        <f ca="1">IF(OFFSET(B121,-45,0)&lt;&gt;"",OFFSET(B121,-45,0),"")</f>
        <v/>
      </c>
      <c r="C121" s="60"/>
      <c r="D121" s="60"/>
      <c r="E121" s="60"/>
      <c r="F121" s="60"/>
      <c r="G121" s="60"/>
      <c r="H121" s="60"/>
      <c r="I121" s="60"/>
      <c r="J121" s="60"/>
      <c r="O121" s="17"/>
      <c r="P121" s="18"/>
      <c r="Q121" s="18"/>
      <c r="R121" s="18"/>
      <c r="S121" s="18"/>
      <c r="T121" s="18"/>
      <c r="U121" s="18"/>
      <c r="V121" s="18"/>
      <c r="W121" s="18"/>
      <c r="X121" s="19"/>
      <c r="AB121" s="4">
        <v>67</v>
      </c>
    </row>
    <row r="122" spans="2:28" ht="8.25" customHeight="1" x14ac:dyDescent="0.25">
      <c r="B122" s="60"/>
      <c r="C122" s="60"/>
      <c r="D122" s="60"/>
      <c r="E122" s="60"/>
      <c r="F122" s="60"/>
      <c r="G122" s="60"/>
      <c r="H122" s="60"/>
      <c r="I122" s="60"/>
      <c r="J122" s="60"/>
      <c r="AB122" s="4">
        <v>68</v>
      </c>
    </row>
    <row r="123" spans="2:28" ht="5.25" customHeight="1" x14ac:dyDescent="0.25">
      <c r="B123" s="60"/>
      <c r="C123" s="60"/>
      <c r="D123" s="60"/>
      <c r="E123" s="60"/>
      <c r="F123" s="60"/>
      <c r="G123" s="60"/>
      <c r="H123" s="60"/>
      <c r="I123" s="60"/>
      <c r="J123" s="60"/>
      <c r="AB123" s="4" t="s">
        <v>73</v>
      </c>
    </row>
    <row r="124" spans="2:28" ht="14.25" customHeight="1" x14ac:dyDescent="0.25">
      <c r="B124" s="60"/>
      <c r="C124" s="60"/>
      <c r="D124" s="60"/>
      <c r="E124" s="60"/>
      <c r="F124" s="60"/>
      <c r="G124" s="60"/>
      <c r="H124" s="60"/>
      <c r="I124" s="60"/>
      <c r="J124" s="60"/>
      <c r="O124" s="45"/>
      <c r="P124" s="45"/>
      <c r="Q124" s="45"/>
      <c r="R124" s="45"/>
      <c r="S124" s="45"/>
      <c r="T124" s="45"/>
      <c r="U124"/>
      <c r="V124" s="11"/>
      <c r="W124" s="11"/>
      <c r="X124" s="9"/>
      <c r="AB124" s="4" t="s">
        <v>74</v>
      </c>
    </row>
    <row r="125" spans="2:28" ht="5.25" customHeight="1" x14ac:dyDescent="0.25">
      <c r="B125" s="6"/>
      <c r="C125" s="6"/>
      <c r="D125" s="6"/>
      <c r="E125" s="6"/>
      <c r="F125" s="6"/>
      <c r="G125" s="6"/>
      <c r="H125" s="6"/>
      <c r="I125" s="6"/>
      <c r="J125" s="6"/>
      <c r="O125" s="45"/>
      <c r="P125" s="45"/>
      <c r="Q125" s="45"/>
      <c r="R125" s="45"/>
      <c r="S125" s="45"/>
      <c r="T125" s="45"/>
      <c r="U125"/>
      <c r="V125" s="11"/>
      <c r="W125" s="11"/>
      <c r="X125" s="6"/>
      <c r="AB125" s="4">
        <v>69</v>
      </c>
    </row>
    <row r="126" spans="2:28" ht="14.25" customHeight="1" x14ac:dyDescent="0.25">
      <c r="B126" s="44" t="str">
        <f ca="1">OFFSET(B126,-45,0)</f>
        <v>Lieu de dépôt:    (saisie manuelle possible)</v>
      </c>
      <c r="C126" s="44"/>
      <c r="D126" s="44"/>
      <c r="E126" s="44"/>
      <c r="F126" s="44"/>
      <c r="G126" s="44"/>
      <c r="H126" s="44"/>
      <c r="I126" s="44"/>
      <c r="J126" s="44"/>
      <c r="O126" s="9" t="s">
        <v>29</v>
      </c>
      <c r="P126" s="9"/>
      <c r="Q126" s="9"/>
      <c r="R126" s="9"/>
      <c r="S126" s="9"/>
      <c r="T126" s="9"/>
      <c r="U126" s="9"/>
      <c r="V126" s="11"/>
      <c r="W126" s="11"/>
      <c r="X126" s="9"/>
      <c r="AB126" s="4" t="s">
        <v>75</v>
      </c>
    </row>
    <row r="127" spans="2:28" ht="5.25" customHeight="1" x14ac:dyDescent="0.25">
      <c r="B127" s="6"/>
      <c r="C127" s="6"/>
      <c r="D127" s="6"/>
      <c r="E127" s="6"/>
      <c r="F127" s="6"/>
      <c r="G127" s="6"/>
      <c r="H127" s="6"/>
      <c r="I127" s="6"/>
      <c r="J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AB127" s="4">
        <v>70</v>
      </c>
    </row>
    <row r="128" spans="2:28" ht="5.25" customHeight="1" x14ac:dyDescent="0.25">
      <c r="B128" s="103" t="str">
        <f ca="1">IF(OFFSET(B128,-45,0)&lt;&gt;"",OFFSET(B128,-45,0),"")</f>
        <v/>
      </c>
      <c r="C128" s="103"/>
      <c r="D128" s="103"/>
      <c r="E128" s="103"/>
      <c r="F128" s="103"/>
      <c r="G128" s="103"/>
      <c r="H128" s="103"/>
      <c r="I128" s="103"/>
      <c r="J128" s="103"/>
      <c r="O128" s="6"/>
      <c r="P128" s="6"/>
      <c r="Q128" s="6"/>
      <c r="R128" s="6"/>
      <c r="S128" s="6"/>
      <c r="T128" s="6"/>
      <c r="U128" s="6"/>
      <c r="V128" s="6"/>
      <c r="X128" s="6"/>
      <c r="AB128" s="4">
        <v>71</v>
      </c>
    </row>
    <row r="129" spans="2:28" ht="21.75" customHeight="1" x14ac:dyDescent="0.25">
      <c r="B129" s="103"/>
      <c r="C129" s="103"/>
      <c r="D129" s="103"/>
      <c r="E129" s="103"/>
      <c r="F129" s="103"/>
      <c r="G129" s="103"/>
      <c r="H129" s="103"/>
      <c r="I129" s="103"/>
      <c r="J129" s="103"/>
      <c r="O129" s="46"/>
      <c r="P129" s="47"/>
      <c r="Q129" s="47"/>
      <c r="R129" s="47"/>
      <c r="S129" s="47"/>
      <c r="T129" s="47"/>
      <c r="U129" s="47"/>
      <c r="V129" s="47"/>
      <c r="W129" s="47"/>
      <c r="X129" s="48"/>
      <c r="AB129" s="4">
        <v>72</v>
      </c>
    </row>
    <row r="130" spans="2:28" ht="9" customHeight="1" x14ac:dyDescent="0.25">
      <c r="B130" s="6"/>
      <c r="C130" s="6"/>
      <c r="D130" s="6"/>
      <c r="E130" s="6"/>
      <c r="F130" s="6"/>
      <c r="G130" s="6"/>
      <c r="H130" s="6"/>
      <c r="I130" s="6"/>
      <c r="J130" s="6"/>
      <c r="O130" s="49"/>
      <c r="P130" s="50"/>
      <c r="Q130" s="50"/>
      <c r="R130" s="50"/>
      <c r="S130" s="50"/>
      <c r="T130" s="50"/>
      <c r="U130" s="50"/>
      <c r="V130" s="50"/>
      <c r="W130" s="50"/>
      <c r="X130" s="51"/>
      <c r="AB130" s="4">
        <v>73</v>
      </c>
    </row>
    <row r="131" spans="2:28" ht="15" customHeight="1" x14ac:dyDescent="0.25">
      <c r="B131" s="58" t="str">
        <f ca="1">OFFSET(B131,-45,0)</f>
        <v>Numéro BDD:</v>
      </c>
      <c r="C131" s="58"/>
      <c r="D131" s="9"/>
      <c r="E131" s="62" t="str">
        <f ca="1">IF(OFFSET(E131,-45,0)&lt;&gt;"",OFFSET(E131,-45,0),"")</f>
        <v>98</v>
      </c>
      <c r="F131" s="62"/>
      <c r="G131" s="62"/>
      <c r="H131" s="62"/>
      <c r="I131" s="62"/>
      <c r="J131" s="62"/>
      <c r="O131" s="49"/>
      <c r="P131" s="50"/>
      <c r="Q131" s="50"/>
      <c r="R131" s="50"/>
      <c r="S131" s="50"/>
      <c r="T131" s="50"/>
      <c r="U131" s="50"/>
      <c r="V131" s="50"/>
      <c r="W131" s="50"/>
      <c r="X131" s="51"/>
      <c r="AB131" s="4">
        <v>74</v>
      </c>
    </row>
    <row r="132" spans="2:28" ht="36" customHeight="1" x14ac:dyDescent="0.25">
      <c r="B132" s="9"/>
      <c r="C132" s="9"/>
      <c r="D132" s="9"/>
      <c r="E132" s="55" t="str">
        <f>Encode1</f>
        <v/>
      </c>
      <c r="F132" s="55"/>
      <c r="G132" s="55"/>
      <c r="H132" s="55"/>
      <c r="I132" s="55"/>
      <c r="J132" s="55"/>
      <c r="O132" s="49"/>
      <c r="P132" s="50"/>
      <c r="Q132" s="50"/>
      <c r="R132" s="50"/>
      <c r="S132" s="50"/>
      <c r="T132" s="50"/>
      <c r="U132" s="50"/>
      <c r="V132" s="50"/>
      <c r="W132" s="50"/>
      <c r="X132" s="51"/>
      <c r="AB132" s="4">
        <v>75</v>
      </c>
    </row>
    <row r="133" spans="2:28" ht="14.25" customHeight="1" x14ac:dyDescent="0.25">
      <c r="B133" s="44" t="str">
        <f ca="1">OFFSET(B133,-45,0)</f>
        <v xml:space="preserve">                 N° de Pal/SB:                Total de Pal/SB:</v>
      </c>
      <c r="C133" s="44"/>
      <c r="D133" s="44"/>
      <c r="E133" s="44"/>
      <c r="F133" s="44"/>
      <c r="G133" s="44"/>
      <c r="H133" s="44"/>
      <c r="I133" s="44"/>
      <c r="J133" s="9"/>
      <c r="O133" s="49"/>
      <c r="P133" s="50"/>
      <c r="Q133" s="50"/>
      <c r="R133" s="50"/>
      <c r="S133" s="50"/>
      <c r="T133" s="50"/>
      <c r="U133" s="50"/>
      <c r="V133" s="50"/>
      <c r="W133" s="50"/>
      <c r="X133" s="51"/>
      <c r="AB133" s="4">
        <v>76</v>
      </c>
    </row>
    <row r="134" spans="2:28" ht="37.5" customHeight="1" x14ac:dyDescent="0.25">
      <c r="B134" s="9"/>
      <c r="C134" s="56">
        <f ca="1">IF(OFFSET(C134,-45,0)&lt;&gt;"",OFFSET(C134,-45,0),"")</f>
        <v>1</v>
      </c>
      <c r="D134" s="56"/>
      <c r="E134" s="56"/>
      <c r="F134" s="9"/>
      <c r="G134" s="57">
        <f ca="1">IF(OFFSET(G134,-45,0)&lt;&gt;"",OFFSET(G134,-45,0),"")</f>
        <v>1</v>
      </c>
      <c r="H134" s="57"/>
      <c r="I134" s="9"/>
      <c r="J134" s="9"/>
      <c r="O134" s="49"/>
      <c r="P134" s="50"/>
      <c r="Q134" s="50"/>
      <c r="R134" s="50"/>
      <c r="S134" s="50"/>
      <c r="T134" s="50"/>
      <c r="U134" s="50"/>
      <c r="V134" s="50"/>
      <c r="W134" s="50"/>
      <c r="X134" s="51"/>
      <c r="AB134" s="4">
        <v>77</v>
      </c>
    </row>
    <row r="135" spans="2:28" ht="13.5" customHeight="1" x14ac:dyDescent="0.25">
      <c r="B135" s="9"/>
      <c r="C135" s="9"/>
      <c r="D135" s="9"/>
      <c r="E135" s="9"/>
      <c r="F135" s="9"/>
      <c r="G135" s="9"/>
      <c r="H135" s="9"/>
      <c r="I135" s="9"/>
      <c r="J135" s="9"/>
      <c r="O135" s="49"/>
      <c r="P135" s="50"/>
      <c r="Q135" s="50"/>
      <c r="R135" s="50"/>
      <c r="S135" s="50"/>
      <c r="T135" s="50"/>
      <c r="U135" s="50"/>
      <c r="V135" s="50"/>
      <c r="W135" s="50"/>
      <c r="X135" s="51"/>
      <c r="AB135" s="4">
        <v>7</v>
      </c>
    </row>
    <row r="136" spans="2:28" ht="20.25" customHeight="1" x14ac:dyDescent="0.25">
      <c r="B136" s="58" t="str">
        <f ca="1">OFFSET(B136,-45,0)</f>
        <v>Nombre d'envois de la Pal/SB:</v>
      </c>
      <c r="C136" s="58"/>
      <c r="D136" s="58"/>
      <c r="E136" s="58"/>
      <c r="F136" s="58"/>
      <c r="G136" s="59" t="str">
        <f ca="1">IF(OFFSET(G136,-45,0)&lt;&gt;"",OFFSET(G136,-45,0),"")</f>
        <v/>
      </c>
      <c r="H136" s="59"/>
      <c r="I136" s="9"/>
      <c r="J136" s="9"/>
      <c r="O136" s="52"/>
      <c r="P136" s="53"/>
      <c r="Q136" s="53"/>
      <c r="R136" s="53"/>
      <c r="S136" s="53"/>
      <c r="T136" s="53"/>
      <c r="U136" s="53"/>
      <c r="V136" s="53"/>
      <c r="W136" s="53"/>
      <c r="X136" s="54"/>
      <c r="AB136" s="20">
        <v>80</v>
      </c>
    </row>
    <row r="137" spans="2:28" x14ac:dyDescent="0.25">
      <c r="AB137" s="20">
        <v>81</v>
      </c>
    </row>
    <row r="138" spans="2:28" x14ac:dyDescent="0.25">
      <c r="AB138" s="20">
        <v>82</v>
      </c>
    </row>
    <row r="139" spans="2:28" x14ac:dyDescent="0.25">
      <c r="AB139" s="20">
        <v>83</v>
      </c>
    </row>
    <row r="140" spans="2:28" x14ac:dyDescent="0.25">
      <c r="AB140" s="20">
        <v>84</v>
      </c>
    </row>
    <row r="141" spans="2:28" x14ac:dyDescent="0.25">
      <c r="AB141" s="20">
        <v>85</v>
      </c>
    </row>
    <row r="142" spans="2:28" x14ac:dyDescent="0.25">
      <c r="AB142" s="20">
        <v>86</v>
      </c>
    </row>
    <row r="143" spans="2:28" x14ac:dyDescent="0.25">
      <c r="AB143" s="20">
        <v>87</v>
      </c>
    </row>
    <row r="144" spans="2:28" x14ac:dyDescent="0.25">
      <c r="AB144" s="20">
        <v>88</v>
      </c>
    </row>
    <row r="145" spans="28:28" x14ac:dyDescent="0.25">
      <c r="AB145" s="20">
        <v>89</v>
      </c>
    </row>
    <row r="146" spans="28:28" x14ac:dyDescent="0.25">
      <c r="AB146" s="20">
        <v>8</v>
      </c>
    </row>
    <row r="147" spans="28:28" x14ac:dyDescent="0.25">
      <c r="AB147" s="20">
        <v>90</v>
      </c>
    </row>
    <row r="148" spans="28:28" x14ac:dyDescent="0.25">
      <c r="AB148" s="20">
        <v>91</v>
      </c>
    </row>
    <row r="149" spans="28:28" x14ac:dyDescent="0.25">
      <c r="AB149" s="20">
        <v>92</v>
      </c>
    </row>
    <row r="150" spans="28:28" x14ac:dyDescent="0.25">
      <c r="AB150" s="20">
        <v>93</v>
      </c>
    </row>
    <row r="151" spans="28:28" x14ac:dyDescent="0.25">
      <c r="AB151" s="20" t="s">
        <v>76</v>
      </c>
    </row>
    <row r="152" spans="28:28" x14ac:dyDescent="0.25">
      <c r="AB152" s="20">
        <v>94</v>
      </c>
    </row>
    <row r="153" spans="28:28" x14ac:dyDescent="0.25">
      <c r="AB153" s="20">
        <v>95</v>
      </c>
    </row>
    <row r="154" spans="28:28" x14ac:dyDescent="0.25">
      <c r="AB154" s="20">
        <v>96</v>
      </c>
    </row>
    <row r="155" spans="28:28" x14ac:dyDescent="0.25">
      <c r="AB155" s="20">
        <v>9</v>
      </c>
    </row>
    <row r="156" spans="28:28" x14ac:dyDescent="0.25">
      <c r="AB156" s="20" t="s">
        <v>77</v>
      </c>
    </row>
  </sheetData>
  <sheetProtection algorithmName="SHA-512" hashValue="LkrEutkM0Oy2q2t4AadbbauL/dJYFIz2HM/vG14zoMfmXKEo/hljQWqMMEBAApoNKyyBGbsqrYgfo0+2LyNE+Q==" saltValue="t6CC/jMdzUybhzeHzeEaBw==" spinCount="100000" sheet="1" objects="1" scenarios="1"/>
  <mergeCells count="101">
    <mergeCell ref="G134:H134"/>
    <mergeCell ref="B136:F136"/>
    <mergeCell ref="G136:H136"/>
    <mergeCell ref="B43:I43"/>
    <mergeCell ref="B88:I88"/>
    <mergeCell ref="B133:I133"/>
    <mergeCell ref="B121:J124"/>
    <mergeCell ref="O124:T125"/>
    <mergeCell ref="B126:J126"/>
    <mergeCell ref="B128:J129"/>
    <mergeCell ref="O129:X136"/>
    <mergeCell ref="B131:C131"/>
    <mergeCell ref="E131:J131"/>
    <mergeCell ref="E132:J132"/>
    <mergeCell ref="C134:E134"/>
    <mergeCell ref="O112:X115"/>
    <mergeCell ref="B113:J113"/>
    <mergeCell ref="B115:E115"/>
    <mergeCell ref="B117:J117"/>
    <mergeCell ref="P117:X119"/>
    <mergeCell ref="B119:C119"/>
    <mergeCell ref="B98:J100"/>
    <mergeCell ref="T98:X100"/>
    <mergeCell ref="S102:W106"/>
    <mergeCell ref="B103:B104"/>
    <mergeCell ref="O104:O106"/>
    <mergeCell ref="B106:J109"/>
    <mergeCell ref="O109:X111"/>
    <mergeCell ref="B111:D111"/>
    <mergeCell ref="G89:H89"/>
    <mergeCell ref="B91:F91"/>
    <mergeCell ref="G91:H91"/>
    <mergeCell ref="B92:X92"/>
    <mergeCell ref="B94:C96"/>
    <mergeCell ref="Q95:S97"/>
    <mergeCell ref="T95:W97"/>
    <mergeCell ref="B76:J79"/>
    <mergeCell ref="O79:T80"/>
    <mergeCell ref="B81:J81"/>
    <mergeCell ref="B83:J84"/>
    <mergeCell ref="O84:X91"/>
    <mergeCell ref="B86:C86"/>
    <mergeCell ref="E86:J86"/>
    <mergeCell ref="E87:J87"/>
    <mergeCell ref="C89:E89"/>
    <mergeCell ref="O67:X70"/>
    <mergeCell ref="B68:J68"/>
    <mergeCell ref="B70:E70"/>
    <mergeCell ref="B72:J72"/>
    <mergeCell ref="P72:X74"/>
    <mergeCell ref="B74:C74"/>
    <mergeCell ref="S57:W61"/>
    <mergeCell ref="B58:B59"/>
    <mergeCell ref="O59:O61"/>
    <mergeCell ref="B61:J64"/>
    <mergeCell ref="O64:X66"/>
    <mergeCell ref="B66:D66"/>
    <mergeCell ref="G46:H46"/>
    <mergeCell ref="B47:X47"/>
    <mergeCell ref="B49:C51"/>
    <mergeCell ref="Q50:S52"/>
    <mergeCell ref="T50:W52"/>
    <mergeCell ref="B53:J55"/>
    <mergeCell ref="T53:X55"/>
    <mergeCell ref="B36:J36"/>
    <mergeCell ref="B38:J39"/>
    <mergeCell ref="O39:X46"/>
    <mergeCell ref="B41:C41"/>
    <mergeCell ref="E41:J41"/>
    <mergeCell ref="E42:J42"/>
    <mergeCell ref="C44:E44"/>
    <mergeCell ref="G44:H44"/>
    <mergeCell ref="B46:F46"/>
    <mergeCell ref="O11:Q11"/>
    <mergeCell ref="S12:W16"/>
    <mergeCell ref="B13:B14"/>
    <mergeCell ref="O14:O16"/>
    <mergeCell ref="B16:J19"/>
    <mergeCell ref="O19:X21"/>
    <mergeCell ref="B21:D21"/>
    <mergeCell ref="B31:J34"/>
    <mergeCell ref="O34:O35"/>
    <mergeCell ref="P34:P35"/>
    <mergeCell ref="Q34:Q35"/>
    <mergeCell ref="S34:S35"/>
    <mergeCell ref="U34:U35"/>
    <mergeCell ref="O22:X25"/>
    <mergeCell ref="B23:J23"/>
    <mergeCell ref="B25:E25"/>
    <mergeCell ref="B27:J27"/>
    <mergeCell ref="P27:X29"/>
    <mergeCell ref="B29:C29"/>
    <mergeCell ref="B1:X1"/>
    <mergeCell ref="J2:L4"/>
    <mergeCell ref="B3:C5"/>
    <mergeCell ref="O3:O5"/>
    <mergeCell ref="P4:P6"/>
    <mergeCell ref="Q4:S6"/>
    <mergeCell ref="T4:W6"/>
    <mergeCell ref="B7:J10"/>
    <mergeCell ref="T7:W10"/>
  </mergeCells>
  <conditionalFormatting sqref="S12">
    <cfRule type="expression" dxfId="17" priority="7" stopIfTrue="1">
      <formula>OR(ProduitChoix=3,ProduitChoix=10,ProduitChoix=12)</formula>
    </cfRule>
    <cfRule type="expression" dxfId="9" priority="8" stopIfTrue="1">
      <formula>OR(ProduitChoix=4,ProduitChoix=5,ProduitChoix=9)</formula>
    </cfRule>
    <cfRule type="expression" dxfId="16" priority="9" stopIfTrue="1">
      <formula>OR(ProduitChoix=2,ProduitChoix=8,ProduitChoix=11)</formula>
    </cfRule>
  </conditionalFormatting>
  <conditionalFormatting sqref="S57">
    <cfRule type="expression" dxfId="15" priority="4" stopIfTrue="1">
      <formula>OR(ProduitChoix=3,ProduitChoix=10,ProduitChoix=12)</formula>
    </cfRule>
    <cfRule type="expression" dxfId="14" priority="5" stopIfTrue="1">
      <formula>OR(ProduitChoix=4,ProduitChoix=5)</formula>
    </cfRule>
    <cfRule type="expression" dxfId="13" priority="6" stopIfTrue="1">
      <formula>OR(ProduitChoix=2,ProduitChoix=8,ProduitChoix=11)</formula>
    </cfRule>
  </conditionalFormatting>
  <conditionalFormatting sqref="S102">
    <cfRule type="expression" dxfId="12" priority="1" stopIfTrue="1">
      <formula>OR(ProduitChoix=3,ProduitChoix=10,ProduitChoix=12)</formula>
    </cfRule>
    <cfRule type="expression" dxfId="11" priority="2" stopIfTrue="1">
      <formula>OR(ProduitChoix=4,ProduitChoix=5)</formula>
    </cfRule>
    <cfRule type="expression" dxfId="10" priority="3" stopIfTrue="1">
      <formula>OR(ProduitChoix=2,ProduitChoix=8,ProduitChoix=11)</formula>
    </cfRule>
  </conditionalFormatting>
  <dataValidations count="4">
    <dataValidation type="list" showInputMessage="1" showErrorMessage="1" sqref="O34" xr:uid="{00000000-0002-0000-0300-000000000000}">
      <formula1>PLZlist</formula1>
    </dataValidation>
    <dataValidation operator="greaterThanOrEqual" allowBlank="1" showInputMessage="1" showErrorMessage="1" sqref="P27:X29 P72:X74 P117:X119" xr:uid="{00000000-0002-0000-0300-000001000000}"/>
    <dataValidation type="list" showInputMessage="1" showErrorMessage="1" error="Product missing" sqref="O11:Q11" xr:uid="{00000000-0002-0000-0300-000002000000}">
      <formula1>ProduitsNom</formula1>
    </dataValidation>
    <dataValidation allowBlank="1" showInputMessage="1" showErrorMessage="1" prompt="Neu Zeile mit Alt+Enter" sqref="B16 B7" xr:uid="{00000000-0002-0000-0300-000003000000}"/>
  </dataValidations>
  <printOptions horizontalCentered="1" verticalCentered="1"/>
  <pageMargins left="0.25" right="0.25" top="0.75" bottom="0.75" header="0.3" footer="0.3"/>
  <pageSetup paperSize="9" scale="73" fitToHeight="3" orientation="landscape" horizontalDpi="1200" verticalDpi="1200" r:id="rId1"/>
  <headerFooter>
    <oddHeader>&amp;L&amp;G&amp;R&amp;G</oddHeader>
    <oddFooter>&amp;R&amp;"Arial,Normal"&amp;5&amp;P/&amp;N</oddFooter>
  </headerFooter>
  <rowBreaks count="2" manualBreakCount="2">
    <brk id="46" max="16383" man="1"/>
    <brk id="91" max="16383" man="1"/>
  </row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1:G45"/>
  <sheetViews>
    <sheetView workbookViewId="0">
      <selection activeCell="O11" sqref="O11:Q11"/>
    </sheetView>
  </sheetViews>
  <sheetFormatPr baseColWidth="10" defaultColWidth="12" defaultRowHeight="13.2" x14ac:dyDescent="0.25"/>
  <cols>
    <col min="1" max="1" width="21.77734375" customWidth="1"/>
    <col min="2" max="2" width="20.77734375" bestFit="1" customWidth="1"/>
    <col min="7" max="7" width="26.109375" customWidth="1"/>
  </cols>
  <sheetData>
    <row r="1" spans="1:4" x14ac:dyDescent="0.25">
      <c r="A1" s="3" t="str">
        <f>CodeBare1_FR</f>
        <v>98</v>
      </c>
      <c r="B1" t="str">
        <f>TRIM(A1)</f>
        <v>98</v>
      </c>
      <c r="C1" t="str">
        <f>SUBSTITUTE(B1,".","")</f>
        <v>98</v>
      </c>
    </row>
    <row r="2" spans="1:4" x14ac:dyDescent="0.25">
      <c r="A2" t="str">
        <f>SUBSTITUTE(C1," ","")</f>
        <v>98</v>
      </c>
      <c r="B2" s="1"/>
    </row>
    <row r="4" spans="1:4" x14ac:dyDescent="0.25">
      <c r="A4" t="s">
        <v>78</v>
      </c>
      <c r="B4">
        <v>18</v>
      </c>
      <c r="C4">
        <f>LEN(A2)</f>
        <v>2</v>
      </c>
      <c r="D4" t="b">
        <f>B4=C4</f>
        <v>0</v>
      </c>
    </row>
    <row r="6" spans="1:4" x14ac:dyDescent="0.25">
      <c r="A6" t="s">
        <v>79</v>
      </c>
      <c r="B6" t="s">
        <v>80</v>
      </c>
      <c r="C6" t="s">
        <v>81</v>
      </c>
      <c r="D6" t="s">
        <v>82</v>
      </c>
    </row>
    <row r="7" spans="1:4" x14ac:dyDescent="0.25">
      <c r="A7">
        <v>1</v>
      </c>
      <c r="B7" t="str">
        <f>MID($A$2,A7,1)</f>
        <v>9</v>
      </c>
      <c r="C7">
        <f>VALUE(B7)</f>
        <v>9</v>
      </c>
      <c r="D7" t="b">
        <f>ISNUMBER(C7)</f>
        <v>1</v>
      </c>
    </row>
    <row r="8" spans="1:4" x14ac:dyDescent="0.25">
      <c r="A8">
        <v>2</v>
      </c>
      <c r="B8" t="str">
        <f t="shared" ref="B8:B24" si="0">MID($A$2,A8,1)</f>
        <v>8</v>
      </c>
      <c r="C8">
        <f t="shared" ref="C8:C24" si="1">VALUE(B8)</f>
        <v>8</v>
      </c>
      <c r="D8" t="b">
        <f t="shared" ref="D8:D24" si="2">ISNUMBER(C8)</f>
        <v>1</v>
      </c>
    </row>
    <row r="9" spans="1:4" x14ac:dyDescent="0.25">
      <c r="A9">
        <v>3</v>
      </c>
      <c r="B9" t="str">
        <f t="shared" si="0"/>
        <v/>
      </c>
      <c r="C9" t="e">
        <f t="shared" si="1"/>
        <v>#VALUE!</v>
      </c>
      <c r="D9" t="b">
        <f t="shared" si="2"/>
        <v>0</v>
      </c>
    </row>
    <row r="10" spans="1:4" x14ac:dyDescent="0.25">
      <c r="A10">
        <v>4</v>
      </c>
      <c r="B10" t="str">
        <f t="shared" si="0"/>
        <v/>
      </c>
      <c r="C10" t="e">
        <f t="shared" si="1"/>
        <v>#VALUE!</v>
      </c>
      <c r="D10" t="b">
        <f t="shared" si="2"/>
        <v>0</v>
      </c>
    </row>
    <row r="11" spans="1:4" x14ac:dyDescent="0.25">
      <c r="A11">
        <v>5</v>
      </c>
      <c r="B11" t="str">
        <f t="shared" si="0"/>
        <v/>
      </c>
      <c r="C11" t="e">
        <f t="shared" si="1"/>
        <v>#VALUE!</v>
      </c>
      <c r="D11" t="b">
        <f t="shared" si="2"/>
        <v>0</v>
      </c>
    </row>
    <row r="12" spans="1:4" x14ac:dyDescent="0.25">
      <c r="A12">
        <v>6</v>
      </c>
      <c r="B12" t="str">
        <f t="shared" si="0"/>
        <v/>
      </c>
      <c r="C12" t="e">
        <f t="shared" si="1"/>
        <v>#VALUE!</v>
      </c>
      <c r="D12" t="b">
        <f t="shared" si="2"/>
        <v>0</v>
      </c>
    </row>
    <row r="13" spans="1:4" x14ac:dyDescent="0.25">
      <c r="A13">
        <v>7</v>
      </c>
      <c r="B13" t="str">
        <f t="shared" si="0"/>
        <v/>
      </c>
      <c r="C13" t="e">
        <f t="shared" si="1"/>
        <v>#VALUE!</v>
      </c>
      <c r="D13" t="b">
        <f t="shared" si="2"/>
        <v>0</v>
      </c>
    </row>
    <row r="14" spans="1:4" x14ac:dyDescent="0.25">
      <c r="A14">
        <v>8</v>
      </c>
      <c r="B14" t="str">
        <f t="shared" si="0"/>
        <v/>
      </c>
      <c r="C14" t="e">
        <f t="shared" si="1"/>
        <v>#VALUE!</v>
      </c>
      <c r="D14" t="b">
        <f t="shared" si="2"/>
        <v>0</v>
      </c>
    </row>
    <row r="15" spans="1:4" x14ac:dyDescent="0.25">
      <c r="A15">
        <v>9</v>
      </c>
      <c r="B15" t="str">
        <f t="shared" si="0"/>
        <v/>
      </c>
      <c r="C15" t="e">
        <f t="shared" si="1"/>
        <v>#VALUE!</v>
      </c>
      <c r="D15" t="b">
        <f t="shared" si="2"/>
        <v>0</v>
      </c>
    </row>
    <row r="16" spans="1:4" x14ac:dyDescent="0.25">
      <c r="A16">
        <v>10</v>
      </c>
      <c r="B16" t="str">
        <f t="shared" si="0"/>
        <v/>
      </c>
      <c r="C16" t="e">
        <f t="shared" si="1"/>
        <v>#VALUE!</v>
      </c>
      <c r="D16" t="b">
        <f t="shared" si="2"/>
        <v>0</v>
      </c>
    </row>
    <row r="17" spans="1:5" x14ac:dyDescent="0.25">
      <c r="A17">
        <v>11</v>
      </c>
      <c r="B17" t="str">
        <f t="shared" si="0"/>
        <v/>
      </c>
      <c r="C17" t="e">
        <f t="shared" si="1"/>
        <v>#VALUE!</v>
      </c>
      <c r="D17" t="b">
        <f t="shared" si="2"/>
        <v>0</v>
      </c>
    </row>
    <row r="18" spans="1:5" x14ac:dyDescent="0.25">
      <c r="A18">
        <v>12</v>
      </c>
      <c r="B18" t="str">
        <f t="shared" si="0"/>
        <v/>
      </c>
      <c r="C18" t="e">
        <f t="shared" si="1"/>
        <v>#VALUE!</v>
      </c>
      <c r="D18" t="b">
        <f t="shared" si="2"/>
        <v>0</v>
      </c>
    </row>
    <row r="19" spans="1:5" x14ac:dyDescent="0.25">
      <c r="A19">
        <v>13</v>
      </c>
      <c r="B19" t="str">
        <f t="shared" si="0"/>
        <v/>
      </c>
      <c r="C19" t="e">
        <f t="shared" si="1"/>
        <v>#VALUE!</v>
      </c>
      <c r="D19" t="b">
        <f t="shared" si="2"/>
        <v>0</v>
      </c>
    </row>
    <row r="20" spans="1:5" x14ac:dyDescent="0.25">
      <c r="A20">
        <v>14</v>
      </c>
      <c r="B20" t="str">
        <f t="shared" si="0"/>
        <v/>
      </c>
      <c r="C20" t="e">
        <f t="shared" si="1"/>
        <v>#VALUE!</v>
      </c>
      <c r="D20" t="b">
        <f t="shared" si="2"/>
        <v>0</v>
      </c>
    </row>
    <row r="21" spans="1:5" x14ac:dyDescent="0.25">
      <c r="A21">
        <v>15</v>
      </c>
      <c r="B21" t="str">
        <f t="shared" si="0"/>
        <v/>
      </c>
      <c r="C21" t="e">
        <f t="shared" si="1"/>
        <v>#VALUE!</v>
      </c>
      <c r="D21" t="b">
        <f t="shared" si="2"/>
        <v>0</v>
      </c>
    </row>
    <row r="22" spans="1:5" x14ac:dyDescent="0.25">
      <c r="A22">
        <v>16</v>
      </c>
      <c r="B22" t="str">
        <f t="shared" si="0"/>
        <v/>
      </c>
      <c r="C22" t="e">
        <f t="shared" si="1"/>
        <v>#VALUE!</v>
      </c>
      <c r="D22" t="b">
        <f t="shared" si="2"/>
        <v>0</v>
      </c>
    </row>
    <row r="23" spans="1:5" x14ac:dyDescent="0.25">
      <c r="A23">
        <v>17</v>
      </c>
      <c r="B23" t="str">
        <f t="shared" si="0"/>
        <v/>
      </c>
      <c r="C23" t="e">
        <f t="shared" si="1"/>
        <v>#VALUE!</v>
      </c>
      <c r="D23" t="b">
        <f t="shared" si="2"/>
        <v>0</v>
      </c>
    </row>
    <row r="24" spans="1:5" x14ac:dyDescent="0.25">
      <c r="A24">
        <v>18</v>
      </c>
      <c r="B24" t="str">
        <f t="shared" si="0"/>
        <v/>
      </c>
      <c r="C24" t="e">
        <f t="shared" si="1"/>
        <v>#VALUE!</v>
      </c>
      <c r="D24" t="b">
        <f t="shared" si="2"/>
        <v>0</v>
      </c>
    </row>
    <row r="26" spans="1:5" x14ac:dyDescent="0.25">
      <c r="A26" t="s">
        <v>83</v>
      </c>
      <c r="D26" t="b">
        <f>AND(D7:D24)</f>
        <v>0</v>
      </c>
    </row>
    <row r="27" spans="1:5" x14ac:dyDescent="0.25">
      <c r="A27" t="s">
        <v>84</v>
      </c>
      <c r="D27" t="b">
        <f>AND(D4,D26)</f>
        <v>0</v>
      </c>
    </row>
    <row r="29" spans="1:5" x14ac:dyDescent="0.25">
      <c r="A29" t="s">
        <v>85</v>
      </c>
      <c r="B29" t="str">
        <f>CHAR(205)</f>
        <v>Í</v>
      </c>
    </row>
    <row r="30" spans="1:5" x14ac:dyDescent="0.25">
      <c r="A30" t="s">
        <v>86</v>
      </c>
      <c r="B30" t="str">
        <f>CHAR(206)</f>
        <v>Î</v>
      </c>
    </row>
    <row r="32" spans="1:5" x14ac:dyDescent="0.25">
      <c r="A32" t="s">
        <v>79</v>
      </c>
      <c r="B32" t="s">
        <v>87</v>
      </c>
      <c r="C32" t="s">
        <v>88</v>
      </c>
      <c r="D32" t="s">
        <v>89</v>
      </c>
      <c r="E32" t="s">
        <v>90</v>
      </c>
    </row>
    <row r="33" spans="1:7" x14ac:dyDescent="0.25">
      <c r="A33">
        <v>1</v>
      </c>
      <c r="B33">
        <f>VALUE(MID($A$2,A33,2))</f>
        <v>98</v>
      </c>
      <c r="C33" t="str">
        <f>IF(B33=0,CHAR(194),IF(B33&gt;94,CHAR(B33+100),CHAR(B33+32)))</f>
        <v>Æ</v>
      </c>
      <c r="D33">
        <v>1</v>
      </c>
      <c r="E33">
        <f>B33*D33</f>
        <v>98</v>
      </c>
    </row>
    <row r="34" spans="1:7" x14ac:dyDescent="0.25">
      <c r="A34">
        <v>3</v>
      </c>
      <c r="B34" t="e">
        <f t="shared" ref="B34:B41" si="3">VALUE(MID($A$2,A34,2))</f>
        <v>#VALUE!</v>
      </c>
      <c r="C34" t="e">
        <f t="shared" ref="C34:C43" si="4">IF(B34=0,CHAR(194),IF(B34&gt;94,CHAR(B34+100),CHAR(B34+32)))</f>
        <v>#VALUE!</v>
      </c>
      <c r="D34">
        <v>2</v>
      </c>
      <c r="E34" t="e">
        <f t="shared" ref="E34:E41" si="5">B34*D34</f>
        <v>#VALUE!</v>
      </c>
    </row>
    <row r="35" spans="1:7" x14ac:dyDescent="0.25">
      <c r="A35">
        <v>5</v>
      </c>
      <c r="B35" t="e">
        <f t="shared" si="3"/>
        <v>#VALUE!</v>
      </c>
      <c r="C35" t="e">
        <f t="shared" si="4"/>
        <v>#VALUE!</v>
      </c>
      <c r="D35">
        <v>3</v>
      </c>
      <c r="E35" t="e">
        <f t="shared" si="5"/>
        <v>#VALUE!</v>
      </c>
    </row>
    <row r="36" spans="1:7" x14ac:dyDescent="0.25">
      <c r="A36">
        <v>7</v>
      </c>
      <c r="B36" t="e">
        <f t="shared" si="3"/>
        <v>#VALUE!</v>
      </c>
      <c r="C36" t="e">
        <f t="shared" si="4"/>
        <v>#VALUE!</v>
      </c>
      <c r="D36">
        <v>4</v>
      </c>
      <c r="E36" t="e">
        <f t="shared" si="5"/>
        <v>#VALUE!</v>
      </c>
    </row>
    <row r="37" spans="1:7" x14ac:dyDescent="0.25">
      <c r="A37">
        <v>9</v>
      </c>
      <c r="B37" t="e">
        <f t="shared" si="3"/>
        <v>#VALUE!</v>
      </c>
      <c r="C37" t="e">
        <f t="shared" si="4"/>
        <v>#VALUE!</v>
      </c>
      <c r="D37">
        <v>5</v>
      </c>
      <c r="E37" t="e">
        <f t="shared" si="5"/>
        <v>#VALUE!</v>
      </c>
    </row>
    <row r="38" spans="1:7" x14ac:dyDescent="0.25">
      <c r="A38">
        <v>11</v>
      </c>
      <c r="B38" t="e">
        <f t="shared" si="3"/>
        <v>#VALUE!</v>
      </c>
      <c r="C38" t="e">
        <f t="shared" si="4"/>
        <v>#VALUE!</v>
      </c>
      <c r="D38">
        <v>6</v>
      </c>
      <c r="E38" t="e">
        <f t="shared" si="5"/>
        <v>#VALUE!</v>
      </c>
    </row>
    <row r="39" spans="1:7" x14ac:dyDescent="0.25">
      <c r="A39">
        <v>13</v>
      </c>
      <c r="B39" t="e">
        <f t="shared" si="3"/>
        <v>#VALUE!</v>
      </c>
      <c r="C39" t="e">
        <f t="shared" si="4"/>
        <v>#VALUE!</v>
      </c>
      <c r="D39">
        <v>7</v>
      </c>
      <c r="E39" t="e">
        <f t="shared" si="5"/>
        <v>#VALUE!</v>
      </c>
    </row>
    <row r="40" spans="1:7" x14ac:dyDescent="0.25">
      <c r="A40">
        <v>15</v>
      </c>
      <c r="B40" t="e">
        <f t="shared" si="3"/>
        <v>#VALUE!</v>
      </c>
      <c r="C40" t="e">
        <f t="shared" si="4"/>
        <v>#VALUE!</v>
      </c>
      <c r="D40">
        <v>8</v>
      </c>
      <c r="E40" t="e">
        <f t="shared" si="5"/>
        <v>#VALUE!</v>
      </c>
    </row>
    <row r="41" spans="1:7" x14ac:dyDescent="0.25">
      <c r="A41">
        <v>17</v>
      </c>
      <c r="B41" t="e">
        <f t="shared" si="3"/>
        <v>#VALUE!</v>
      </c>
      <c r="C41" t="e">
        <f t="shared" si="4"/>
        <v>#VALUE!</v>
      </c>
      <c r="D41">
        <v>9</v>
      </c>
      <c r="E41" t="e">
        <f t="shared" si="5"/>
        <v>#VALUE!</v>
      </c>
    </row>
    <row r="42" spans="1:7" x14ac:dyDescent="0.25">
      <c r="A42" t="s">
        <v>85</v>
      </c>
      <c r="E42">
        <v>105</v>
      </c>
    </row>
    <row r="43" spans="1:7" x14ac:dyDescent="0.25">
      <c r="A43" t="s">
        <v>90</v>
      </c>
      <c r="B43" t="e">
        <f>MOD(E43,103)</f>
        <v>#VALUE!</v>
      </c>
      <c r="C43" t="e">
        <f t="shared" si="4"/>
        <v>#VALUE!</v>
      </c>
      <c r="E43" t="e">
        <f>SUM(E33:E42)</f>
        <v>#VALUE!</v>
      </c>
    </row>
    <row r="44" spans="1:7" x14ac:dyDescent="0.25">
      <c r="G44" s="2"/>
    </row>
    <row r="45" spans="1:7" x14ac:dyDescent="0.25">
      <c r="A45" t="s">
        <v>91</v>
      </c>
      <c r="B45" t="str">
        <f>IF(D27,CONCATENATE(B29,C33,C34,C35,C36,C37,C38,C39,C40,C41,C43,B30),"")</f>
        <v/>
      </c>
    </row>
  </sheetData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/>
  <dimension ref="A1:G45"/>
  <sheetViews>
    <sheetView workbookViewId="0">
      <selection activeCell="O11" sqref="O11:Q11"/>
    </sheetView>
  </sheetViews>
  <sheetFormatPr baseColWidth="10" defaultColWidth="12" defaultRowHeight="13.2" x14ac:dyDescent="0.25"/>
  <cols>
    <col min="1" max="1" width="21.77734375" customWidth="1"/>
    <col min="2" max="2" width="20.77734375" bestFit="1" customWidth="1"/>
    <col min="7" max="7" width="26.109375" customWidth="1"/>
  </cols>
  <sheetData>
    <row r="1" spans="1:4" x14ac:dyDescent="0.25">
      <c r="A1" s="3">
        <f>CodeBarre2_FR</f>
        <v>0</v>
      </c>
      <c r="B1" t="str">
        <f>TRIM(A1)</f>
        <v>0</v>
      </c>
      <c r="C1" t="str">
        <f>SUBSTITUTE(B1,".","")</f>
        <v>0</v>
      </c>
    </row>
    <row r="2" spans="1:4" x14ac:dyDescent="0.25">
      <c r="A2" t="str">
        <f>SUBSTITUTE(C1," ","")</f>
        <v>0</v>
      </c>
      <c r="B2" s="1"/>
    </row>
    <row r="4" spans="1:4" x14ac:dyDescent="0.25">
      <c r="A4" t="s">
        <v>78</v>
      </c>
      <c r="B4">
        <v>18</v>
      </c>
      <c r="C4">
        <f>LEN(A2)</f>
        <v>1</v>
      </c>
      <c r="D4" t="b">
        <f>B4=C4</f>
        <v>0</v>
      </c>
    </row>
    <row r="6" spans="1:4" x14ac:dyDescent="0.25">
      <c r="A6" t="s">
        <v>79</v>
      </c>
      <c r="B6" t="s">
        <v>80</v>
      </c>
      <c r="C6" t="s">
        <v>81</v>
      </c>
      <c r="D6" t="s">
        <v>82</v>
      </c>
    </row>
    <row r="7" spans="1:4" x14ac:dyDescent="0.25">
      <c r="A7">
        <v>1</v>
      </c>
      <c r="B7" t="str">
        <f>MID($A$2,A7,1)</f>
        <v>0</v>
      </c>
      <c r="C7">
        <f>VALUE(B7)</f>
        <v>0</v>
      </c>
      <c r="D7" t="b">
        <f>ISNUMBER(C7)</f>
        <v>1</v>
      </c>
    </row>
    <row r="8" spans="1:4" x14ac:dyDescent="0.25">
      <c r="A8">
        <v>2</v>
      </c>
      <c r="B8" t="str">
        <f t="shared" ref="B8:B24" si="0">MID($A$2,A8,1)</f>
        <v/>
      </c>
      <c r="C8" t="e">
        <f t="shared" ref="C8:C24" si="1">VALUE(B8)</f>
        <v>#VALUE!</v>
      </c>
      <c r="D8" t="b">
        <f t="shared" ref="D8:D24" si="2">ISNUMBER(C8)</f>
        <v>0</v>
      </c>
    </row>
    <row r="9" spans="1:4" x14ac:dyDescent="0.25">
      <c r="A9">
        <v>3</v>
      </c>
      <c r="B9" t="str">
        <f t="shared" si="0"/>
        <v/>
      </c>
      <c r="C9" t="e">
        <f t="shared" si="1"/>
        <v>#VALUE!</v>
      </c>
      <c r="D9" t="b">
        <f t="shared" si="2"/>
        <v>0</v>
      </c>
    </row>
    <row r="10" spans="1:4" x14ac:dyDescent="0.25">
      <c r="A10">
        <v>4</v>
      </c>
      <c r="B10" t="str">
        <f t="shared" si="0"/>
        <v/>
      </c>
      <c r="C10" t="e">
        <f t="shared" si="1"/>
        <v>#VALUE!</v>
      </c>
      <c r="D10" t="b">
        <f t="shared" si="2"/>
        <v>0</v>
      </c>
    </row>
    <row r="11" spans="1:4" x14ac:dyDescent="0.25">
      <c r="A11">
        <v>5</v>
      </c>
      <c r="B11" t="str">
        <f t="shared" si="0"/>
        <v/>
      </c>
      <c r="C11" t="e">
        <f t="shared" si="1"/>
        <v>#VALUE!</v>
      </c>
      <c r="D11" t="b">
        <f t="shared" si="2"/>
        <v>0</v>
      </c>
    </row>
    <row r="12" spans="1:4" x14ac:dyDescent="0.25">
      <c r="A12">
        <v>6</v>
      </c>
      <c r="B12" t="str">
        <f t="shared" si="0"/>
        <v/>
      </c>
      <c r="C12" t="e">
        <f t="shared" si="1"/>
        <v>#VALUE!</v>
      </c>
      <c r="D12" t="b">
        <f t="shared" si="2"/>
        <v>0</v>
      </c>
    </row>
    <row r="13" spans="1:4" x14ac:dyDescent="0.25">
      <c r="A13">
        <v>7</v>
      </c>
      <c r="B13" t="str">
        <f t="shared" si="0"/>
        <v/>
      </c>
      <c r="C13" t="e">
        <f t="shared" si="1"/>
        <v>#VALUE!</v>
      </c>
      <c r="D13" t="b">
        <f t="shared" si="2"/>
        <v>0</v>
      </c>
    </row>
    <row r="14" spans="1:4" x14ac:dyDescent="0.25">
      <c r="A14">
        <v>8</v>
      </c>
      <c r="B14" t="str">
        <f t="shared" si="0"/>
        <v/>
      </c>
      <c r="C14" t="e">
        <f t="shared" si="1"/>
        <v>#VALUE!</v>
      </c>
      <c r="D14" t="b">
        <f t="shared" si="2"/>
        <v>0</v>
      </c>
    </row>
    <row r="15" spans="1:4" x14ac:dyDescent="0.25">
      <c r="A15">
        <v>9</v>
      </c>
      <c r="B15" t="str">
        <f t="shared" si="0"/>
        <v/>
      </c>
      <c r="C15" t="e">
        <f t="shared" si="1"/>
        <v>#VALUE!</v>
      </c>
      <c r="D15" t="b">
        <f t="shared" si="2"/>
        <v>0</v>
      </c>
    </row>
    <row r="16" spans="1:4" x14ac:dyDescent="0.25">
      <c r="A16">
        <v>10</v>
      </c>
      <c r="B16" t="str">
        <f t="shared" si="0"/>
        <v/>
      </c>
      <c r="C16" t="e">
        <f t="shared" si="1"/>
        <v>#VALUE!</v>
      </c>
      <c r="D16" t="b">
        <f t="shared" si="2"/>
        <v>0</v>
      </c>
    </row>
    <row r="17" spans="1:5" x14ac:dyDescent="0.25">
      <c r="A17">
        <v>11</v>
      </c>
      <c r="B17" t="str">
        <f t="shared" si="0"/>
        <v/>
      </c>
      <c r="C17" t="e">
        <f t="shared" si="1"/>
        <v>#VALUE!</v>
      </c>
      <c r="D17" t="b">
        <f t="shared" si="2"/>
        <v>0</v>
      </c>
    </row>
    <row r="18" spans="1:5" x14ac:dyDescent="0.25">
      <c r="A18">
        <v>12</v>
      </c>
      <c r="B18" t="str">
        <f t="shared" si="0"/>
        <v/>
      </c>
      <c r="C18" t="e">
        <f t="shared" si="1"/>
        <v>#VALUE!</v>
      </c>
      <c r="D18" t="b">
        <f t="shared" si="2"/>
        <v>0</v>
      </c>
    </row>
    <row r="19" spans="1:5" x14ac:dyDescent="0.25">
      <c r="A19">
        <v>13</v>
      </c>
      <c r="B19" t="str">
        <f t="shared" si="0"/>
        <v/>
      </c>
      <c r="C19" t="e">
        <f t="shared" si="1"/>
        <v>#VALUE!</v>
      </c>
      <c r="D19" t="b">
        <f t="shared" si="2"/>
        <v>0</v>
      </c>
    </row>
    <row r="20" spans="1:5" x14ac:dyDescent="0.25">
      <c r="A20">
        <v>14</v>
      </c>
      <c r="B20" t="str">
        <f t="shared" si="0"/>
        <v/>
      </c>
      <c r="C20" t="e">
        <f t="shared" si="1"/>
        <v>#VALUE!</v>
      </c>
      <c r="D20" t="b">
        <f t="shared" si="2"/>
        <v>0</v>
      </c>
    </row>
    <row r="21" spans="1:5" x14ac:dyDescent="0.25">
      <c r="A21">
        <v>15</v>
      </c>
      <c r="B21" t="str">
        <f t="shared" si="0"/>
        <v/>
      </c>
      <c r="C21" t="e">
        <f t="shared" si="1"/>
        <v>#VALUE!</v>
      </c>
      <c r="D21" t="b">
        <f t="shared" si="2"/>
        <v>0</v>
      </c>
    </row>
    <row r="22" spans="1:5" x14ac:dyDescent="0.25">
      <c r="A22">
        <v>16</v>
      </c>
      <c r="B22" t="str">
        <f t="shared" si="0"/>
        <v/>
      </c>
      <c r="C22" t="e">
        <f t="shared" si="1"/>
        <v>#VALUE!</v>
      </c>
      <c r="D22" t="b">
        <f t="shared" si="2"/>
        <v>0</v>
      </c>
    </row>
    <row r="23" spans="1:5" x14ac:dyDescent="0.25">
      <c r="A23">
        <v>17</v>
      </c>
      <c r="B23" t="str">
        <f t="shared" si="0"/>
        <v/>
      </c>
      <c r="C23" t="e">
        <f t="shared" si="1"/>
        <v>#VALUE!</v>
      </c>
      <c r="D23" t="b">
        <f t="shared" si="2"/>
        <v>0</v>
      </c>
    </row>
    <row r="24" spans="1:5" x14ac:dyDescent="0.25">
      <c r="A24">
        <v>18</v>
      </c>
      <c r="B24" t="str">
        <f t="shared" si="0"/>
        <v/>
      </c>
      <c r="C24" t="e">
        <f t="shared" si="1"/>
        <v>#VALUE!</v>
      </c>
      <c r="D24" t="b">
        <f t="shared" si="2"/>
        <v>0</v>
      </c>
    </row>
    <row r="26" spans="1:5" x14ac:dyDescent="0.25">
      <c r="A26" t="s">
        <v>83</v>
      </c>
      <c r="D26" t="b">
        <f>AND(D7:D24)</f>
        <v>0</v>
      </c>
    </row>
    <row r="27" spans="1:5" x14ac:dyDescent="0.25">
      <c r="A27" t="s">
        <v>84</v>
      </c>
      <c r="D27" t="b">
        <f>AND(D4,D26)</f>
        <v>0</v>
      </c>
    </row>
    <row r="29" spans="1:5" x14ac:dyDescent="0.25">
      <c r="A29" t="s">
        <v>85</v>
      </c>
      <c r="B29" t="str">
        <f>CHAR(205)</f>
        <v>Í</v>
      </c>
    </row>
    <row r="30" spans="1:5" x14ac:dyDescent="0.25">
      <c r="A30" t="s">
        <v>86</v>
      </c>
      <c r="B30" t="str">
        <f>CHAR(206)</f>
        <v>Î</v>
      </c>
    </row>
    <row r="32" spans="1:5" x14ac:dyDescent="0.25">
      <c r="A32" t="s">
        <v>79</v>
      </c>
      <c r="B32" t="s">
        <v>87</v>
      </c>
      <c r="C32" t="s">
        <v>88</v>
      </c>
      <c r="D32" t="s">
        <v>89</v>
      </c>
      <c r="E32" t="s">
        <v>90</v>
      </c>
    </row>
    <row r="33" spans="1:7" x14ac:dyDescent="0.25">
      <c r="A33">
        <v>1</v>
      </c>
      <c r="B33">
        <f>VALUE(MID($A$2,A33,2))</f>
        <v>0</v>
      </c>
      <c r="C33" t="str">
        <f>IF(B33=0,CHAR(194),IF(B33&gt;94,CHAR(B33+100),CHAR(B33+32)))</f>
        <v>Â</v>
      </c>
      <c r="D33">
        <v>1</v>
      </c>
      <c r="E33">
        <f>B33*D33</f>
        <v>0</v>
      </c>
    </row>
    <row r="34" spans="1:7" x14ac:dyDescent="0.25">
      <c r="A34">
        <v>3</v>
      </c>
      <c r="B34" t="e">
        <f t="shared" ref="B34:B41" si="3">VALUE(MID($A$2,A34,2))</f>
        <v>#VALUE!</v>
      </c>
      <c r="C34" t="e">
        <f t="shared" ref="C34:C43" si="4">IF(B34=0,CHAR(194),IF(B34&gt;94,CHAR(B34+100),CHAR(B34+32)))</f>
        <v>#VALUE!</v>
      </c>
      <c r="D34">
        <v>2</v>
      </c>
      <c r="E34" t="e">
        <f t="shared" ref="E34:E41" si="5">B34*D34</f>
        <v>#VALUE!</v>
      </c>
    </row>
    <row r="35" spans="1:7" x14ac:dyDescent="0.25">
      <c r="A35">
        <v>5</v>
      </c>
      <c r="B35" t="e">
        <f t="shared" si="3"/>
        <v>#VALUE!</v>
      </c>
      <c r="C35" t="e">
        <f t="shared" si="4"/>
        <v>#VALUE!</v>
      </c>
      <c r="D35">
        <v>3</v>
      </c>
      <c r="E35" t="e">
        <f t="shared" si="5"/>
        <v>#VALUE!</v>
      </c>
    </row>
    <row r="36" spans="1:7" x14ac:dyDescent="0.25">
      <c r="A36">
        <v>7</v>
      </c>
      <c r="B36" t="e">
        <f t="shared" si="3"/>
        <v>#VALUE!</v>
      </c>
      <c r="C36" t="e">
        <f t="shared" si="4"/>
        <v>#VALUE!</v>
      </c>
      <c r="D36">
        <v>4</v>
      </c>
      <c r="E36" t="e">
        <f t="shared" si="5"/>
        <v>#VALUE!</v>
      </c>
    </row>
    <row r="37" spans="1:7" x14ac:dyDescent="0.25">
      <c r="A37">
        <v>9</v>
      </c>
      <c r="B37" t="e">
        <f t="shared" si="3"/>
        <v>#VALUE!</v>
      </c>
      <c r="C37" t="e">
        <f t="shared" si="4"/>
        <v>#VALUE!</v>
      </c>
      <c r="D37">
        <v>5</v>
      </c>
      <c r="E37" t="e">
        <f t="shared" si="5"/>
        <v>#VALUE!</v>
      </c>
    </row>
    <row r="38" spans="1:7" x14ac:dyDescent="0.25">
      <c r="A38">
        <v>11</v>
      </c>
      <c r="B38" t="e">
        <f t="shared" si="3"/>
        <v>#VALUE!</v>
      </c>
      <c r="C38" t="e">
        <f t="shared" si="4"/>
        <v>#VALUE!</v>
      </c>
      <c r="D38">
        <v>6</v>
      </c>
      <c r="E38" t="e">
        <f t="shared" si="5"/>
        <v>#VALUE!</v>
      </c>
    </row>
    <row r="39" spans="1:7" x14ac:dyDescent="0.25">
      <c r="A39">
        <v>13</v>
      </c>
      <c r="B39" t="e">
        <f t="shared" si="3"/>
        <v>#VALUE!</v>
      </c>
      <c r="C39" t="e">
        <f t="shared" si="4"/>
        <v>#VALUE!</v>
      </c>
      <c r="D39">
        <v>7</v>
      </c>
      <c r="E39" t="e">
        <f t="shared" si="5"/>
        <v>#VALUE!</v>
      </c>
    </row>
    <row r="40" spans="1:7" x14ac:dyDescent="0.25">
      <c r="A40">
        <v>15</v>
      </c>
      <c r="B40" t="e">
        <f t="shared" si="3"/>
        <v>#VALUE!</v>
      </c>
      <c r="C40" t="e">
        <f t="shared" si="4"/>
        <v>#VALUE!</v>
      </c>
      <c r="D40">
        <v>8</v>
      </c>
      <c r="E40" t="e">
        <f t="shared" si="5"/>
        <v>#VALUE!</v>
      </c>
    </row>
    <row r="41" spans="1:7" x14ac:dyDescent="0.25">
      <c r="A41">
        <v>17</v>
      </c>
      <c r="B41" t="e">
        <f t="shared" si="3"/>
        <v>#VALUE!</v>
      </c>
      <c r="C41" t="e">
        <f t="shared" si="4"/>
        <v>#VALUE!</v>
      </c>
      <c r="D41">
        <v>9</v>
      </c>
      <c r="E41" t="e">
        <f t="shared" si="5"/>
        <v>#VALUE!</v>
      </c>
    </row>
    <row r="42" spans="1:7" x14ac:dyDescent="0.25">
      <c r="A42" t="s">
        <v>85</v>
      </c>
      <c r="E42">
        <v>105</v>
      </c>
    </row>
    <row r="43" spans="1:7" x14ac:dyDescent="0.25">
      <c r="A43" t="s">
        <v>90</v>
      </c>
      <c r="B43" t="e">
        <f>MOD(E43,103)</f>
        <v>#VALUE!</v>
      </c>
      <c r="C43" t="e">
        <f t="shared" si="4"/>
        <v>#VALUE!</v>
      </c>
      <c r="E43" t="e">
        <f>SUM(E33:E42)</f>
        <v>#VALUE!</v>
      </c>
    </row>
    <row r="44" spans="1:7" x14ac:dyDescent="0.25">
      <c r="G44" s="2"/>
    </row>
    <row r="45" spans="1:7" x14ac:dyDescent="0.25">
      <c r="A45" t="s">
        <v>91</v>
      </c>
      <c r="B45" t="str">
        <f>IF(D27,CONCATENATE(B29,C33,C34,C35,C36,C37,C38,C39,C40,C41,C43,B30),"")</f>
        <v/>
      </c>
    </row>
  </sheetData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AG156"/>
  <sheetViews>
    <sheetView showGridLines="0" showRowColHeaders="0" zoomScaleNormal="100" workbookViewId="0"/>
  </sheetViews>
  <sheetFormatPr baseColWidth="10" defaultColWidth="9.33203125" defaultRowHeight="13.2" x14ac:dyDescent="0.25"/>
  <cols>
    <col min="1" max="1" width="4.109375" style="4" customWidth="1"/>
    <col min="2" max="2" width="10.44140625" style="4" customWidth="1"/>
    <col min="3" max="3" width="4.6640625" style="4" customWidth="1"/>
    <col min="4" max="4" width="2.109375" style="4" customWidth="1"/>
    <col min="5" max="5" width="8" style="4" customWidth="1"/>
    <col min="6" max="8" width="6.77734375" style="4" customWidth="1"/>
    <col min="9" max="9" width="11.44140625" style="4" customWidth="1"/>
    <col min="10" max="10" width="4.6640625" style="4" customWidth="1"/>
    <col min="11" max="11" width="1.109375" style="4" customWidth="1"/>
    <col min="12" max="12" width="4.6640625" style="4" customWidth="1"/>
    <col min="13" max="13" width="3.33203125" style="4" customWidth="1"/>
    <col min="14" max="14" width="1.109375" style="4" customWidth="1"/>
    <col min="15" max="15" width="12.6640625" style="4" customWidth="1"/>
    <col min="16" max="16" width="6.77734375" style="4" customWidth="1"/>
    <col min="17" max="17" width="11.77734375" style="4" customWidth="1"/>
    <col min="18" max="18" width="3.6640625" style="4" customWidth="1"/>
    <col min="19" max="19" width="14.77734375" style="4" customWidth="1"/>
    <col min="20" max="20" width="2.109375" style="4" customWidth="1"/>
    <col min="21" max="21" width="25.44140625" style="4" customWidth="1"/>
    <col min="22" max="22" width="10.44140625" style="4" customWidth="1"/>
    <col min="23" max="23" width="16.77734375" style="4" customWidth="1"/>
    <col min="24" max="24" width="7.77734375" style="4" customWidth="1"/>
    <col min="25" max="25" width="7" style="4" customWidth="1"/>
    <col min="26" max="26" width="9.33203125" style="4"/>
    <col min="27" max="27" width="9.33203125" style="4" hidden="1" customWidth="1"/>
    <col min="28" max="28" width="52.109375" style="4" hidden="1" customWidth="1"/>
    <col min="29" max="29" width="9.33203125" style="4" hidden="1" customWidth="1"/>
    <col min="30" max="30" width="36.77734375" style="4" hidden="1" customWidth="1"/>
    <col min="31" max="32" width="9.33203125" style="4" hidden="1" customWidth="1"/>
    <col min="33" max="34" width="9.33203125" style="4" customWidth="1"/>
    <col min="35" max="16384" width="9.33203125" style="4"/>
  </cols>
  <sheetData>
    <row r="1" spans="2:32" ht="63.75" customHeight="1" x14ac:dyDescent="0.25">
      <c r="B1" s="72" t="s">
        <v>123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AB1" s="5" t="s">
        <v>124</v>
      </c>
      <c r="AC1" s="25" t="s">
        <v>125</v>
      </c>
      <c r="AD1" s="5" t="s">
        <v>124</v>
      </c>
      <c r="AE1" s="4" t="s">
        <v>3</v>
      </c>
      <c r="AF1" s="4">
        <v>1</v>
      </c>
    </row>
    <row r="2" spans="2:32" ht="5.25" customHeight="1" x14ac:dyDescent="0.25">
      <c r="B2" s="6"/>
      <c r="C2" s="6"/>
      <c r="D2" s="6"/>
      <c r="E2" s="6"/>
      <c r="F2" s="6"/>
      <c r="G2" s="6"/>
      <c r="H2" s="6"/>
      <c r="I2" s="6"/>
      <c r="J2" s="44"/>
      <c r="K2" s="44"/>
      <c r="L2" s="44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AB2" s="5" t="s">
        <v>126</v>
      </c>
      <c r="AC2" s="25" t="s">
        <v>127</v>
      </c>
      <c r="AD2" s="5" t="s">
        <v>126</v>
      </c>
      <c r="AE2" s="4" t="s">
        <v>3</v>
      </c>
      <c r="AF2" s="4">
        <v>2</v>
      </c>
    </row>
    <row r="3" spans="2:32" ht="5.25" customHeight="1" x14ac:dyDescent="0.25">
      <c r="B3" s="44" t="s">
        <v>128</v>
      </c>
      <c r="C3" s="44"/>
      <c r="D3" s="6"/>
      <c r="E3" s="6"/>
      <c r="F3" s="6"/>
      <c r="G3" s="6"/>
      <c r="H3" s="6"/>
      <c r="I3" s="6"/>
      <c r="J3" s="44"/>
      <c r="K3" s="44"/>
      <c r="L3" s="44"/>
      <c r="M3" s="6"/>
      <c r="N3" s="6"/>
      <c r="O3" s="65"/>
      <c r="P3" s="6"/>
      <c r="Q3" s="6"/>
      <c r="R3" s="6"/>
      <c r="S3" s="6"/>
      <c r="T3" s="6"/>
      <c r="U3" s="6"/>
      <c r="V3" s="6"/>
      <c r="W3" s="6"/>
      <c r="X3" s="6"/>
      <c r="AB3" s="5" t="s">
        <v>129</v>
      </c>
      <c r="AC3" s="25" t="s">
        <v>130</v>
      </c>
      <c r="AD3" s="5" t="s">
        <v>131</v>
      </c>
      <c r="AE3" s="4" t="s">
        <v>132</v>
      </c>
      <c r="AF3" s="4">
        <v>3</v>
      </c>
    </row>
    <row r="4" spans="2:32" ht="6.15" customHeight="1" x14ac:dyDescent="0.25">
      <c r="B4" s="44"/>
      <c r="C4" s="44"/>
      <c r="D4" s="6"/>
      <c r="E4" s="6"/>
      <c r="F4" s="6"/>
      <c r="G4" s="6"/>
      <c r="H4" s="6"/>
      <c r="I4" s="6"/>
      <c r="J4" s="44"/>
      <c r="K4" s="44"/>
      <c r="L4" s="44"/>
      <c r="M4" s="6"/>
      <c r="N4" s="6"/>
      <c r="O4" s="65"/>
      <c r="P4" s="65"/>
      <c r="Q4" s="74" t="s">
        <v>133</v>
      </c>
      <c r="R4" s="74"/>
      <c r="S4" s="74"/>
      <c r="T4" s="76"/>
      <c r="U4" s="76"/>
      <c r="V4" s="76"/>
      <c r="W4" s="76"/>
      <c r="X4" s="7"/>
      <c r="AB4" s="5" t="s">
        <v>134</v>
      </c>
      <c r="AC4" s="25" t="s">
        <v>135</v>
      </c>
      <c r="AD4" s="5" t="s">
        <v>17</v>
      </c>
      <c r="AE4" s="4" t="s">
        <v>136</v>
      </c>
      <c r="AF4" s="4">
        <v>4</v>
      </c>
    </row>
    <row r="5" spans="2:32" ht="5.25" customHeight="1" x14ac:dyDescent="0.25">
      <c r="B5" s="44"/>
      <c r="C5" s="4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5"/>
      <c r="P5" s="65"/>
      <c r="Q5" s="74"/>
      <c r="R5" s="74"/>
      <c r="S5" s="74"/>
      <c r="T5" s="76"/>
      <c r="U5" s="76"/>
      <c r="V5" s="76"/>
      <c r="W5" s="76"/>
      <c r="X5" s="7"/>
      <c r="AB5" s="5" t="s">
        <v>137</v>
      </c>
      <c r="AC5" s="25" t="s">
        <v>135</v>
      </c>
      <c r="AD5" s="5" t="s">
        <v>17</v>
      </c>
      <c r="AE5" s="4" t="s">
        <v>138</v>
      </c>
      <c r="AF5" s="4">
        <v>5</v>
      </c>
    </row>
    <row r="6" spans="2:32" ht="5.25" customHeight="1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21"/>
      <c r="P6" s="65"/>
      <c r="Q6" s="74"/>
      <c r="R6" s="74"/>
      <c r="S6" s="74"/>
      <c r="T6" s="76"/>
      <c r="U6" s="76"/>
      <c r="V6" s="76"/>
      <c r="W6" s="76"/>
      <c r="X6" s="7"/>
      <c r="AB6" s="5" t="s">
        <v>139</v>
      </c>
      <c r="AC6" s="25" t="s">
        <v>125</v>
      </c>
      <c r="AD6" s="8" t="s">
        <v>139</v>
      </c>
      <c r="AE6" s="4" t="s">
        <v>140</v>
      </c>
      <c r="AF6" s="4">
        <v>6</v>
      </c>
    </row>
    <row r="7" spans="2:32" ht="32.1" customHeight="1" x14ac:dyDescent="0.25">
      <c r="B7" s="64"/>
      <c r="C7" s="64"/>
      <c r="D7" s="64"/>
      <c r="E7" s="64"/>
      <c r="F7" s="64"/>
      <c r="G7" s="64"/>
      <c r="H7" s="64"/>
      <c r="I7" s="64"/>
      <c r="J7" s="64"/>
      <c r="K7" s="9"/>
      <c r="L7" s="9"/>
      <c r="M7" s="9"/>
      <c r="N7" s="9"/>
      <c r="S7" s="10" t="str">
        <f>IF('CAB2'!D27,"T&amp;T","")</f>
        <v/>
      </c>
      <c r="T7" s="63" t="str">
        <f>Encode2_IT</f>
        <v/>
      </c>
      <c r="U7" s="63"/>
      <c r="V7" s="63"/>
      <c r="W7" s="63"/>
      <c r="X7" s="26"/>
      <c r="AB7" s="5" t="s">
        <v>141</v>
      </c>
      <c r="AC7" s="25" t="s">
        <v>125</v>
      </c>
      <c r="AD7" s="5" t="s">
        <v>141</v>
      </c>
      <c r="AE7" s="4" t="s">
        <v>140</v>
      </c>
      <c r="AF7" s="4">
        <v>7</v>
      </c>
    </row>
    <row r="8" spans="2:32" ht="7.5" customHeight="1" x14ac:dyDescent="0.25">
      <c r="B8" s="64"/>
      <c r="C8" s="64"/>
      <c r="D8" s="64"/>
      <c r="E8" s="64"/>
      <c r="F8" s="64"/>
      <c r="G8" s="64"/>
      <c r="H8" s="64"/>
      <c r="I8" s="64"/>
      <c r="J8" s="64"/>
      <c r="K8" s="6"/>
      <c r="L8" s="11"/>
      <c r="M8" s="11"/>
      <c r="N8" s="6"/>
      <c r="O8" s="11"/>
      <c r="P8" s="11"/>
      <c r="Q8" s="11"/>
      <c r="R8" s="11"/>
      <c r="S8" s="11"/>
      <c r="T8" s="63"/>
      <c r="U8" s="63"/>
      <c r="V8" s="63"/>
      <c r="W8" s="63"/>
      <c r="X8" s="26"/>
      <c r="AB8" s="5" t="s">
        <v>142</v>
      </c>
      <c r="AC8" s="25" t="s">
        <v>127</v>
      </c>
      <c r="AD8" s="5" t="s">
        <v>142</v>
      </c>
      <c r="AE8" s="4" t="s">
        <v>140</v>
      </c>
      <c r="AF8" s="4">
        <v>8</v>
      </c>
    </row>
    <row r="9" spans="2:32" ht="20.100000000000001" customHeight="1" x14ac:dyDescent="0.25">
      <c r="B9" s="64"/>
      <c r="C9" s="64"/>
      <c r="D9" s="64"/>
      <c r="E9" s="64"/>
      <c r="F9" s="64"/>
      <c r="G9" s="64"/>
      <c r="H9" s="64"/>
      <c r="I9" s="64"/>
      <c r="J9" s="64"/>
      <c r="K9" s="9"/>
      <c r="L9" s="11"/>
      <c r="M9" s="11"/>
      <c r="N9" s="9"/>
      <c r="S9" s="11"/>
      <c r="T9" s="63"/>
      <c r="U9" s="63"/>
      <c r="V9" s="63"/>
      <c r="W9" s="63"/>
      <c r="X9" s="26"/>
      <c r="AB9" s="5" t="s">
        <v>160</v>
      </c>
      <c r="AC9" s="25" t="s">
        <v>135</v>
      </c>
      <c r="AD9" s="5" t="s">
        <v>160</v>
      </c>
      <c r="AE9" s="4" t="s">
        <v>3</v>
      </c>
      <c r="AF9" s="4">
        <v>9</v>
      </c>
    </row>
    <row r="10" spans="2:32" ht="20.100000000000001" customHeight="1" x14ac:dyDescent="0.25">
      <c r="B10" s="64"/>
      <c r="C10" s="64"/>
      <c r="D10" s="64"/>
      <c r="E10" s="64"/>
      <c r="F10" s="64"/>
      <c r="G10" s="64"/>
      <c r="H10" s="64"/>
      <c r="I10" s="64"/>
      <c r="J10" s="64"/>
      <c r="K10" s="9"/>
      <c r="L10" s="11"/>
      <c r="M10" s="11"/>
      <c r="N10" s="9"/>
      <c r="O10" s="22" t="s">
        <v>143</v>
      </c>
      <c r="P10"/>
      <c r="Q10"/>
      <c r="R10"/>
      <c r="S10" s="11"/>
      <c r="T10" s="63"/>
      <c r="U10" s="63"/>
      <c r="V10" s="63"/>
      <c r="W10" s="63"/>
      <c r="X10" s="29"/>
      <c r="AB10" s="5" t="s">
        <v>144</v>
      </c>
      <c r="AC10" s="25" t="s">
        <v>130</v>
      </c>
      <c r="AD10" s="5" t="s">
        <v>144</v>
      </c>
      <c r="AE10" s="4" t="s">
        <v>3</v>
      </c>
      <c r="AF10" s="4">
        <v>10</v>
      </c>
    </row>
    <row r="11" spans="2:32" ht="19.350000000000001" customHeight="1" x14ac:dyDescent="0.25">
      <c r="B11" s="9"/>
      <c r="C11" s="6"/>
      <c r="D11" s="6"/>
      <c r="E11" s="6"/>
      <c r="F11" s="6"/>
      <c r="G11" s="6"/>
      <c r="H11" s="6"/>
      <c r="I11" s="6"/>
      <c r="J11" s="6"/>
      <c r="K11" s="6"/>
      <c r="L11" s="11"/>
      <c r="M11" s="11"/>
      <c r="N11" s="6"/>
      <c r="O11" s="73" t="s">
        <v>124</v>
      </c>
      <c r="P11" s="73"/>
      <c r="Q11" s="73"/>
      <c r="R11"/>
      <c r="S11" s="6"/>
      <c r="T11" s="6"/>
      <c r="U11" s="6"/>
      <c r="V11" s="6"/>
      <c r="W11" s="6"/>
      <c r="X11" s="6"/>
      <c r="AB11" s="32" t="s">
        <v>168</v>
      </c>
      <c r="AC11" s="36" t="s">
        <v>127</v>
      </c>
      <c r="AD11" s="32" t="s">
        <v>171</v>
      </c>
      <c r="AE11" s="4" t="s">
        <v>140</v>
      </c>
      <c r="AF11" s="32">
        <v>11</v>
      </c>
    </row>
    <row r="12" spans="2:32" ht="5.25" customHeight="1" x14ac:dyDescent="0.25">
      <c r="B12" s="6"/>
      <c r="C12" s="6"/>
      <c r="D12" s="6"/>
      <c r="E12" s="6"/>
      <c r="F12" s="6"/>
      <c r="G12" s="6"/>
      <c r="H12" s="6"/>
      <c r="I12" s="6"/>
      <c r="J12" s="6"/>
      <c r="K12" s="6"/>
      <c r="L12" s="11"/>
      <c r="M12" s="11"/>
      <c r="N12" s="6"/>
      <c r="O12" s="6"/>
      <c r="P12" s="6"/>
      <c r="Q12"/>
      <c r="R12"/>
      <c r="S12" s="87" t="str">
        <f>"da stampare su fogli " &amp; INDEX(ProduitCouleur,ProduitChoix)</f>
        <v>da stampare su fogli bianco</v>
      </c>
      <c r="T12" s="88"/>
      <c r="U12" s="88"/>
      <c r="V12" s="88"/>
      <c r="W12" s="89"/>
      <c r="X12"/>
      <c r="AB12" s="32" t="s">
        <v>169</v>
      </c>
      <c r="AC12" s="25" t="s">
        <v>130</v>
      </c>
      <c r="AD12" s="32" t="s">
        <v>170</v>
      </c>
      <c r="AE12" s="4" t="s">
        <v>140</v>
      </c>
      <c r="AF12" s="32">
        <v>12</v>
      </c>
    </row>
    <row r="13" spans="2:32" ht="9" customHeight="1" x14ac:dyDescent="0.25">
      <c r="B13" s="44" t="s">
        <v>145</v>
      </c>
      <c r="C13" s="6"/>
      <c r="D13" s="6"/>
      <c r="E13" s="6"/>
      <c r="F13" s="6"/>
      <c r="G13" s="6"/>
      <c r="H13" s="6"/>
      <c r="I13" s="6"/>
      <c r="J13" s="6"/>
      <c r="K13" s="6"/>
      <c r="L13" s="11"/>
      <c r="M13" s="11"/>
      <c r="N13" s="6"/>
      <c r="O13" s="6"/>
      <c r="P13" s="6"/>
      <c r="Q13"/>
      <c r="R13"/>
      <c r="S13" s="90"/>
      <c r="T13" s="91"/>
      <c r="U13" s="91"/>
      <c r="V13" s="91"/>
      <c r="W13" s="92"/>
      <c r="X13"/>
    </row>
    <row r="14" spans="2:32" ht="6.75" customHeight="1" x14ac:dyDescent="0.25">
      <c r="B14" s="44"/>
      <c r="C14" s="6"/>
      <c r="D14" s="6"/>
      <c r="E14" s="6"/>
      <c r="F14" s="6"/>
      <c r="G14" s="6"/>
      <c r="H14" s="6"/>
      <c r="I14" s="6"/>
      <c r="J14" s="6"/>
      <c r="K14" s="6"/>
      <c r="L14" s="11"/>
      <c r="M14" s="11"/>
      <c r="N14" s="6"/>
      <c r="O14" s="65" t="s">
        <v>143</v>
      </c>
      <c r="P14" s="6"/>
      <c r="Q14"/>
      <c r="R14"/>
      <c r="S14" s="90"/>
      <c r="T14" s="91"/>
      <c r="U14" s="91"/>
      <c r="V14" s="91"/>
      <c r="W14" s="92"/>
      <c r="X14"/>
    </row>
    <row r="15" spans="2:32" ht="5.25" customHeight="1" x14ac:dyDescent="0.25">
      <c r="B15" s="6"/>
      <c r="C15" s="6"/>
      <c r="D15" s="6"/>
      <c r="E15" s="6"/>
      <c r="F15" s="6"/>
      <c r="G15" s="6"/>
      <c r="H15" s="6"/>
      <c r="I15" s="6"/>
      <c r="J15" s="6"/>
      <c r="K15" s="6"/>
      <c r="L15" s="11"/>
      <c r="M15" s="11"/>
      <c r="N15" s="6"/>
      <c r="O15" s="65"/>
      <c r="P15" s="6"/>
      <c r="Q15"/>
      <c r="R15"/>
      <c r="S15" s="90"/>
      <c r="T15" s="91"/>
      <c r="U15" s="91"/>
      <c r="V15" s="91"/>
      <c r="W15" s="92"/>
      <c r="X15"/>
    </row>
    <row r="16" spans="2:32" ht="7.5" customHeight="1" x14ac:dyDescent="0.25">
      <c r="B16" s="64"/>
      <c r="C16" s="64"/>
      <c r="D16" s="64"/>
      <c r="E16" s="64"/>
      <c r="F16" s="64"/>
      <c r="G16" s="64"/>
      <c r="H16" s="64"/>
      <c r="I16" s="64"/>
      <c r="J16" s="64"/>
      <c r="K16" s="6"/>
      <c r="L16" s="11"/>
      <c r="M16" s="11"/>
      <c r="N16" s="6"/>
      <c r="O16" s="65"/>
      <c r="P16" s="6"/>
      <c r="Q16"/>
      <c r="R16"/>
      <c r="S16" s="93"/>
      <c r="T16" s="94"/>
      <c r="U16" s="94"/>
      <c r="V16" s="94"/>
      <c r="W16" s="95"/>
      <c r="X16"/>
    </row>
    <row r="17" spans="2:33" ht="5.25" customHeight="1" x14ac:dyDescent="0.45">
      <c r="B17" s="64"/>
      <c r="C17" s="64"/>
      <c r="D17" s="64"/>
      <c r="E17" s="64"/>
      <c r="F17" s="64"/>
      <c r="G17" s="64"/>
      <c r="H17" s="64"/>
      <c r="I17" s="64"/>
      <c r="J17" s="64"/>
      <c r="K17" s="6"/>
      <c r="L17" s="11"/>
      <c r="M17" s="11"/>
      <c r="N17" s="6"/>
      <c r="O17" s="6"/>
      <c r="P17" s="6"/>
      <c r="Q17" s="12"/>
      <c r="R17" s="12"/>
      <c r="S17" s="12"/>
      <c r="T17" s="12"/>
      <c r="U17" s="12"/>
      <c r="V17" s="12"/>
      <c r="W17" s="12"/>
      <c r="X17" s="12"/>
      <c r="AB17" s="11"/>
      <c r="AC17" s="11"/>
      <c r="AD17" s="11"/>
      <c r="AE17" s="11"/>
      <c r="AF17" s="11"/>
      <c r="AG17" s="11"/>
    </row>
    <row r="18" spans="2:33" ht="6.75" customHeight="1" x14ac:dyDescent="0.25">
      <c r="B18" s="64"/>
      <c r="C18" s="64"/>
      <c r="D18" s="64"/>
      <c r="E18" s="64"/>
      <c r="F18" s="64"/>
      <c r="G18" s="64"/>
      <c r="H18" s="64"/>
      <c r="I18" s="64"/>
      <c r="J18" s="64"/>
      <c r="K18" s="6"/>
      <c r="L18" s="11"/>
      <c r="M18" s="11"/>
      <c r="N18" s="6"/>
      <c r="P18" s="6"/>
      <c r="Q18" s="6"/>
      <c r="R18" s="6"/>
      <c r="S18" s="6"/>
      <c r="T18" s="6"/>
      <c r="U18" s="6"/>
      <c r="W18" s="6"/>
      <c r="X18" s="6"/>
      <c r="AB18" s="6">
        <f>VLOOKUP(ProduitSel,ProduitTable,5,0)</f>
        <v>1</v>
      </c>
      <c r="AC18" s="11"/>
      <c r="AD18" s="11"/>
      <c r="AE18" s="11"/>
      <c r="AF18" s="11"/>
      <c r="AG18" s="11"/>
    </row>
    <row r="19" spans="2:33" ht="67.5" customHeight="1" x14ac:dyDescent="0.25">
      <c r="B19" s="64"/>
      <c r="C19" s="64"/>
      <c r="D19" s="64"/>
      <c r="E19" s="64"/>
      <c r="F19" s="64"/>
      <c r="G19" s="64"/>
      <c r="H19" s="64"/>
      <c r="I19" s="64"/>
      <c r="J19" s="64"/>
      <c r="K19" s="7"/>
      <c r="L19" s="11"/>
      <c r="M19" s="11"/>
      <c r="N19" s="7"/>
      <c r="O19" s="66" t="str">
        <f>INDEX(ProduitAffiche,ProduitChoix)</f>
        <v>Posta A</v>
      </c>
      <c r="P19" s="67"/>
      <c r="Q19" s="67"/>
      <c r="R19" s="67"/>
      <c r="S19" s="67"/>
      <c r="T19" s="67"/>
      <c r="U19" s="67"/>
      <c r="V19" s="67"/>
      <c r="W19" s="67"/>
      <c r="X19" s="68"/>
      <c r="Z19" s="11"/>
      <c r="AA19" s="11"/>
    </row>
    <row r="20" spans="2:33" ht="8.25" customHeigh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11"/>
      <c r="M20" s="11"/>
      <c r="N20" s="6"/>
      <c r="O20" s="69"/>
      <c r="P20" s="70"/>
      <c r="Q20" s="70"/>
      <c r="R20" s="70"/>
      <c r="S20" s="70"/>
      <c r="T20" s="70"/>
      <c r="U20" s="70"/>
      <c r="V20" s="70"/>
      <c r="W20" s="70"/>
      <c r="X20" s="71"/>
      <c r="Z20" s="11"/>
      <c r="AA20" s="11"/>
    </row>
    <row r="21" spans="2:33" ht="21.75" customHeight="1" x14ac:dyDescent="0.25">
      <c r="B21" s="42" t="s">
        <v>146</v>
      </c>
      <c r="C21" s="42"/>
      <c r="D21" s="42"/>
      <c r="E21" s="42"/>
      <c r="F21" s="9"/>
      <c r="G21" s="9"/>
      <c r="H21" s="9"/>
      <c r="I21" s="9"/>
      <c r="J21" s="9"/>
      <c r="K21" s="9"/>
      <c r="L21" s="11"/>
      <c r="M21" s="11"/>
      <c r="N21" s="9"/>
      <c r="O21" s="69"/>
      <c r="P21" s="70"/>
      <c r="Q21" s="70"/>
      <c r="R21" s="70"/>
      <c r="S21" s="70"/>
      <c r="T21" s="70"/>
      <c r="U21" s="70"/>
      <c r="V21" s="70"/>
      <c r="W21" s="70"/>
      <c r="X21" s="71"/>
    </row>
    <row r="22" spans="2:33" ht="5.25" customHeight="1" x14ac:dyDescent="0.25">
      <c r="B22" s="6"/>
      <c r="C22" s="6"/>
      <c r="D22" s="6"/>
      <c r="E22" s="6"/>
      <c r="F22" s="6"/>
      <c r="G22" s="6"/>
      <c r="H22" s="6"/>
      <c r="I22" s="6"/>
      <c r="J22" s="6"/>
      <c r="K22" s="6"/>
      <c r="L22" s="11"/>
      <c r="M22" s="11"/>
      <c r="N22" s="6"/>
      <c r="O22" s="82" t="str">
        <f>INDEX(ProduitAffiche2,ProduitChoix)</f>
        <v xml:space="preserve"> </v>
      </c>
      <c r="P22" s="83"/>
      <c r="Q22" s="83"/>
      <c r="R22" s="83"/>
      <c r="S22" s="83"/>
      <c r="T22" s="83"/>
      <c r="U22" s="83"/>
      <c r="V22" s="83"/>
      <c r="W22" s="83"/>
      <c r="X22" s="84"/>
    </row>
    <row r="23" spans="2:33" ht="25.5" customHeight="1" x14ac:dyDescent="0.25">
      <c r="B23" s="100"/>
      <c r="C23" s="100"/>
      <c r="D23" s="100"/>
      <c r="E23" s="100"/>
      <c r="F23" s="100"/>
      <c r="G23" s="100"/>
      <c r="H23" s="100"/>
      <c r="I23" s="100"/>
      <c r="J23" s="100"/>
      <c r="K23" s="6"/>
      <c r="L23" s="11"/>
      <c r="M23" s="11"/>
      <c r="N23" s="6"/>
      <c r="O23" s="82"/>
      <c r="P23" s="83"/>
      <c r="Q23" s="83"/>
      <c r="R23" s="83"/>
      <c r="S23" s="83"/>
      <c r="T23" s="83"/>
      <c r="U23" s="83"/>
      <c r="V23" s="83"/>
      <c r="W23" s="83"/>
      <c r="X23" s="84"/>
    </row>
    <row r="24" spans="2:33" ht="5.25" customHeight="1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11"/>
      <c r="M24" s="11"/>
      <c r="N24" s="6"/>
      <c r="O24" s="82"/>
      <c r="P24" s="83"/>
      <c r="Q24" s="83"/>
      <c r="R24" s="83"/>
      <c r="S24" s="83"/>
      <c r="T24" s="83"/>
      <c r="U24" s="83"/>
      <c r="V24" s="83"/>
      <c r="W24" s="83"/>
      <c r="X24" s="84"/>
    </row>
    <row r="25" spans="2:33" ht="14.25" customHeight="1" x14ac:dyDescent="0.25">
      <c r="B25" s="44" t="s">
        <v>147</v>
      </c>
      <c r="C25" s="44"/>
      <c r="D25" s="44"/>
      <c r="E25" s="44"/>
      <c r="F25" s="9"/>
      <c r="G25" s="9"/>
      <c r="H25" s="9"/>
      <c r="I25" s="9"/>
      <c r="J25" s="9"/>
      <c r="K25" s="9"/>
      <c r="L25" s="11"/>
      <c r="M25" s="11"/>
      <c r="N25" s="9"/>
      <c r="O25" s="82"/>
      <c r="P25" s="83"/>
      <c r="Q25" s="83"/>
      <c r="R25" s="83"/>
      <c r="S25" s="83"/>
      <c r="T25" s="83"/>
      <c r="U25" s="83"/>
      <c r="V25" s="83"/>
      <c r="W25" s="83"/>
      <c r="X25" s="84"/>
    </row>
    <row r="26" spans="2:33" ht="5.25" customHeight="1" x14ac:dyDescent="0.25">
      <c r="B26" s="6"/>
      <c r="C26" s="6"/>
      <c r="D26" s="6"/>
      <c r="E26" s="6"/>
      <c r="F26" s="6"/>
      <c r="G26" s="6"/>
      <c r="H26" s="6"/>
      <c r="I26" s="6"/>
      <c r="J26" s="6"/>
      <c r="K26" s="6"/>
      <c r="L26" s="11"/>
      <c r="M26" s="11"/>
      <c r="N26" s="6"/>
      <c r="O26" s="13"/>
      <c r="P26" s="14"/>
      <c r="Q26" s="14"/>
      <c r="R26" s="14"/>
      <c r="S26" s="14"/>
      <c r="T26" s="14"/>
      <c r="U26" s="14"/>
      <c r="V26" s="14"/>
      <c r="W26" s="14"/>
      <c r="X26" s="15"/>
    </row>
    <row r="27" spans="2:33" ht="24.6" customHeight="1" x14ac:dyDescent="0.25">
      <c r="B27" s="100"/>
      <c r="C27" s="100"/>
      <c r="D27" s="100"/>
      <c r="E27" s="100"/>
      <c r="F27" s="100"/>
      <c r="G27" s="100"/>
      <c r="H27" s="100"/>
      <c r="I27" s="100"/>
      <c r="J27" s="100"/>
      <c r="K27" s="6"/>
      <c r="L27" s="11"/>
      <c r="M27" s="11"/>
      <c r="N27" s="6"/>
      <c r="O27" s="16" t="str">
        <f>IF(OR(ProduitChoix=4,ProduitChoix=5),"Data di
distr. :","")</f>
        <v/>
      </c>
      <c r="P27" s="80"/>
      <c r="Q27" s="80"/>
      <c r="R27" s="80"/>
      <c r="S27" s="80"/>
      <c r="T27" s="80"/>
      <c r="U27" s="80"/>
      <c r="V27" s="80"/>
      <c r="W27" s="80"/>
      <c r="X27" s="81"/>
    </row>
    <row r="28" spans="2:33" ht="5.25" customHeight="1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  <c r="L28" s="11"/>
      <c r="M28" s="11"/>
      <c r="N28" s="6"/>
      <c r="O28" s="13"/>
      <c r="P28" s="80"/>
      <c r="Q28" s="80"/>
      <c r="R28" s="80"/>
      <c r="S28" s="80"/>
      <c r="T28" s="80"/>
      <c r="U28" s="80"/>
      <c r="V28" s="80"/>
      <c r="W28" s="80"/>
      <c r="X28" s="81"/>
    </row>
    <row r="29" spans="2:33" ht="14.25" customHeight="1" x14ac:dyDescent="0.25">
      <c r="B29" s="44" t="s">
        <v>148</v>
      </c>
      <c r="C29" s="44"/>
      <c r="D29" s="44"/>
      <c r="E29" s="44"/>
      <c r="F29" s="9"/>
      <c r="G29" s="9"/>
      <c r="H29" s="9"/>
      <c r="I29" s="9"/>
      <c r="J29" s="9"/>
      <c r="K29" s="9"/>
      <c r="L29" s="11"/>
      <c r="M29" s="11"/>
      <c r="N29" s="9"/>
      <c r="O29" s="13"/>
      <c r="P29" s="80"/>
      <c r="Q29" s="80"/>
      <c r="R29" s="80"/>
      <c r="S29" s="80"/>
      <c r="T29" s="80"/>
      <c r="U29" s="80"/>
      <c r="V29" s="80"/>
      <c r="W29" s="80"/>
      <c r="X29" s="81"/>
    </row>
    <row r="30" spans="2:33" ht="5.25" customHeight="1" x14ac:dyDescent="0.25">
      <c r="B30" s="6"/>
      <c r="C30" s="6"/>
      <c r="D30" s="6"/>
      <c r="E30" s="6"/>
      <c r="F30" s="6"/>
      <c r="G30" s="6"/>
      <c r="H30" s="6"/>
      <c r="I30" s="6"/>
      <c r="J30" s="6"/>
      <c r="K30" s="6"/>
      <c r="L30" s="11"/>
      <c r="M30" s="11"/>
      <c r="N30" s="6"/>
      <c r="O30" s="13"/>
      <c r="P30" s="14"/>
      <c r="Q30" s="14"/>
      <c r="R30" s="14"/>
      <c r="S30" s="14"/>
      <c r="T30" s="14"/>
      <c r="U30" s="14"/>
      <c r="V30" s="14"/>
      <c r="W30" s="14"/>
      <c r="X30" s="15"/>
    </row>
    <row r="31" spans="2:33" ht="5.25" customHeight="1" x14ac:dyDescent="0.25">
      <c r="B31" s="101"/>
      <c r="C31" s="101"/>
      <c r="D31" s="101"/>
      <c r="E31" s="101"/>
      <c r="F31" s="101"/>
      <c r="G31" s="101"/>
      <c r="H31" s="101"/>
      <c r="I31" s="101"/>
      <c r="J31" s="101"/>
      <c r="K31" s="6"/>
      <c r="L31" s="11"/>
      <c r="M31" s="11"/>
      <c r="N31" s="6"/>
      <c r="O31" s="17"/>
      <c r="P31" s="18"/>
      <c r="Q31" s="18"/>
      <c r="R31" s="18"/>
      <c r="S31" s="18"/>
      <c r="T31" s="18"/>
      <c r="U31" s="18"/>
      <c r="V31" s="18"/>
      <c r="W31" s="18"/>
      <c r="X31" s="19"/>
    </row>
    <row r="32" spans="2:33" ht="5.25" customHeight="1" x14ac:dyDescent="0.25">
      <c r="B32" s="101"/>
      <c r="C32" s="101"/>
      <c r="D32" s="101"/>
      <c r="E32" s="101"/>
      <c r="F32" s="101"/>
      <c r="G32" s="101"/>
      <c r="H32" s="101"/>
      <c r="I32" s="101"/>
      <c r="J32" s="101"/>
      <c r="K32" s="6"/>
      <c r="L32" s="11"/>
      <c r="M32" s="11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2:29" ht="13.35" customHeight="1" x14ac:dyDescent="0.25">
      <c r="B33" s="101"/>
      <c r="C33" s="101"/>
      <c r="D33" s="101"/>
      <c r="E33" s="101"/>
      <c r="F33" s="101"/>
      <c r="G33" s="101"/>
      <c r="H33" s="101"/>
      <c r="I33" s="101"/>
      <c r="J33" s="101"/>
      <c r="K33" s="6"/>
      <c r="L33" s="11"/>
      <c r="M33" s="11"/>
      <c r="N33" s="6"/>
      <c r="O33" s="23" t="s">
        <v>149</v>
      </c>
      <c r="Q33" s="24" t="s">
        <v>150</v>
      </c>
      <c r="R33" s="24"/>
      <c r="T33" s="6"/>
      <c r="U33" s="23" t="s">
        <v>151</v>
      </c>
      <c r="V33" s="11"/>
      <c r="W33" s="11"/>
      <c r="X33" s="6"/>
    </row>
    <row r="34" spans="2:29" ht="9.15" customHeight="1" x14ac:dyDescent="0.25">
      <c r="B34" s="101"/>
      <c r="C34" s="101"/>
      <c r="D34" s="101"/>
      <c r="E34" s="101"/>
      <c r="F34" s="101"/>
      <c r="G34" s="101"/>
      <c r="H34" s="101"/>
      <c r="I34" s="101"/>
      <c r="J34" s="101"/>
      <c r="K34" s="6"/>
      <c r="L34" s="11"/>
      <c r="M34" s="11"/>
      <c r="N34" s="6"/>
      <c r="O34" s="86" t="s">
        <v>3</v>
      </c>
      <c r="P34" s="85"/>
      <c r="Q34" s="85"/>
      <c r="R34" s="30"/>
      <c r="S34" s="86"/>
      <c r="T34" s="23"/>
      <c r="U34" s="99"/>
      <c r="V34" s="23"/>
      <c r="W34" s="23"/>
      <c r="X34" s="23"/>
    </row>
    <row r="35" spans="2:29" ht="5.25" customHeight="1" x14ac:dyDescent="0.25">
      <c r="B35" s="6"/>
      <c r="C35" s="6"/>
      <c r="D35" s="6"/>
      <c r="E35" s="6"/>
      <c r="F35" s="6"/>
      <c r="G35" s="6"/>
      <c r="H35" s="6"/>
      <c r="I35" s="6"/>
      <c r="J35" s="6"/>
      <c r="K35" s="6"/>
      <c r="L35" s="11"/>
      <c r="M35" s="11"/>
      <c r="N35" s="6"/>
      <c r="O35" s="86"/>
      <c r="P35" s="85"/>
      <c r="Q35" s="85"/>
      <c r="R35" s="30"/>
      <c r="S35" s="86"/>
      <c r="T35" s="23"/>
      <c r="U35" s="99"/>
      <c r="V35" s="23"/>
      <c r="W35" s="23"/>
      <c r="X35" s="23"/>
    </row>
    <row r="36" spans="2:29" ht="14.25" customHeight="1" x14ac:dyDescent="0.25">
      <c r="B36" s="44" t="s">
        <v>152</v>
      </c>
      <c r="C36" s="44"/>
      <c r="D36" s="44"/>
      <c r="E36" s="44"/>
      <c r="F36" s="44"/>
      <c r="G36" s="44"/>
      <c r="H36" s="44"/>
      <c r="I36" s="44"/>
      <c r="J36" s="44"/>
      <c r="K36" s="9"/>
      <c r="L36" s="11"/>
      <c r="M36" s="11"/>
      <c r="N36" s="9"/>
      <c r="P36" s="23"/>
      <c r="Q36" s="23"/>
      <c r="R36" s="23"/>
      <c r="T36" s="23"/>
      <c r="W36" s="23"/>
      <c r="X36" s="23"/>
      <c r="Y36"/>
      <c r="Z36"/>
      <c r="AA36"/>
    </row>
    <row r="37" spans="2:29" ht="5.25" customHeight="1" x14ac:dyDescent="0.25">
      <c r="B37" s="6"/>
      <c r="C37" s="6"/>
      <c r="D37" s="6"/>
      <c r="E37" s="6"/>
      <c r="F37" s="6"/>
      <c r="G37" s="6"/>
      <c r="H37" s="6"/>
      <c r="I37" s="6"/>
      <c r="J37" s="6"/>
      <c r="K37" s="6"/>
      <c r="L37" s="11"/>
      <c r="M37" s="11"/>
      <c r="N37" s="6"/>
      <c r="O37" s="23"/>
      <c r="P37" s="23"/>
      <c r="Q37" s="23"/>
      <c r="R37" s="23"/>
      <c r="S37" s="23"/>
      <c r="T37" s="23"/>
      <c r="U37" s="23"/>
      <c r="V37" s="23"/>
      <c r="W37" s="23"/>
      <c r="X37" s="23"/>
    </row>
    <row r="38" spans="2:29" ht="5.25" customHeight="1" x14ac:dyDescent="0.25">
      <c r="B38" s="75"/>
      <c r="C38" s="75"/>
      <c r="D38" s="75"/>
      <c r="E38" s="75"/>
      <c r="F38" s="75"/>
      <c r="G38" s="75"/>
      <c r="H38" s="75"/>
      <c r="I38" s="75"/>
      <c r="J38" s="75"/>
      <c r="K38" s="6"/>
      <c r="L38" s="11"/>
      <c r="M38" s="11"/>
      <c r="N38" s="6"/>
      <c r="O38" s="6"/>
      <c r="P38" s="6"/>
      <c r="Q38" s="6"/>
      <c r="R38" s="6"/>
      <c r="S38" s="6"/>
      <c r="T38" s="6"/>
      <c r="U38" s="6"/>
      <c r="V38" s="6"/>
      <c r="X38" s="6"/>
    </row>
    <row r="39" spans="2:29" ht="21.6" customHeight="1" x14ac:dyDescent="0.25">
      <c r="B39" s="75"/>
      <c r="C39" s="75"/>
      <c r="D39" s="75"/>
      <c r="E39" s="75"/>
      <c r="F39" s="75"/>
      <c r="G39" s="75"/>
      <c r="H39" s="75"/>
      <c r="I39" s="75"/>
      <c r="J39" s="75"/>
      <c r="K39" s="6"/>
      <c r="L39" s="11"/>
      <c r="M39" s="11"/>
      <c r="N39" s="6"/>
      <c r="O39" s="46"/>
      <c r="P39" s="47"/>
      <c r="Q39" s="47"/>
      <c r="R39" s="47"/>
      <c r="S39" s="47"/>
      <c r="T39" s="47"/>
      <c r="U39" s="47"/>
      <c r="V39" s="47"/>
      <c r="W39" s="47"/>
      <c r="X39" s="48"/>
    </row>
    <row r="40" spans="2:29" ht="9" customHeight="1" x14ac:dyDescent="0.25">
      <c r="B40" s="6"/>
      <c r="C40" s="6"/>
      <c r="D40" s="6"/>
      <c r="E40" s="6"/>
      <c r="F40" s="6"/>
      <c r="G40" s="6"/>
      <c r="H40" s="6"/>
      <c r="I40" s="6"/>
      <c r="J40" s="6"/>
      <c r="K40" s="6"/>
      <c r="L40" s="11"/>
      <c r="M40" s="11"/>
      <c r="N40" s="6"/>
      <c r="O40" s="49"/>
      <c r="P40" s="50"/>
      <c r="Q40" s="50"/>
      <c r="R40" s="50"/>
      <c r="S40" s="50"/>
      <c r="T40" s="50"/>
      <c r="U40" s="50"/>
      <c r="V40" s="50"/>
      <c r="W40" s="50"/>
      <c r="X40" s="51"/>
    </row>
    <row r="41" spans="2:29" ht="15" customHeight="1" x14ac:dyDescent="0.25">
      <c r="B41" s="58" t="s">
        <v>153</v>
      </c>
      <c r="C41" s="58"/>
      <c r="D41" s="9"/>
      <c r="E41" s="76" t="s">
        <v>154</v>
      </c>
      <c r="F41" s="76"/>
      <c r="G41" s="76"/>
      <c r="H41" s="76"/>
      <c r="I41" s="76"/>
      <c r="J41" s="76"/>
      <c r="K41" s="9"/>
      <c r="L41" s="9"/>
      <c r="M41" s="9"/>
      <c r="N41" s="9"/>
      <c r="O41" s="49"/>
      <c r="P41" s="50"/>
      <c r="Q41" s="50"/>
      <c r="R41" s="50"/>
      <c r="S41" s="50"/>
      <c r="T41" s="50"/>
      <c r="U41" s="50"/>
      <c r="V41" s="50"/>
      <c r="W41" s="50"/>
      <c r="X41" s="51"/>
      <c r="AB41" t="str">
        <f>IF(NPAman&gt;0,NPAman,NPAchoix)</f>
        <v xml:space="preserve"> </v>
      </c>
      <c r="AC41" s="4" t="str">
        <f>IF(NPAman&gt;0,OrtMan,"")</f>
        <v/>
      </c>
    </row>
    <row r="42" spans="2:29" ht="36" customHeight="1" x14ac:dyDescent="0.25">
      <c r="B42" s="9"/>
      <c r="C42" s="9"/>
      <c r="D42" s="9"/>
      <c r="E42" s="55" t="str">
        <f>Encode1_IT</f>
        <v/>
      </c>
      <c r="F42" s="55"/>
      <c r="G42" s="55"/>
      <c r="H42" s="55"/>
      <c r="I42" s="55"/>
      <c r="J42" s="55"/>
      <c r="K42" s="9"/>
      <c r="L42" s="9"/>
      <c r="M42" s="9"/>
      <c r="N42" s="9"/>
      <c r="O42" s="49"/>
      <c r="P42" s="50"/>
      <c r="Q42" s="50"/>
      <c r="R42" s="50"/>
      <c r="S42" s="50"/>
      <c r="T42" s="50"/>
      <c r="U42" s="50"/>
      <c r="V42" s="50"/>
      <c r="W42" s="50"/>
      <c r="X42" s="51"/>
    </row>
    <row r="43" spans="2:29" ht="14.25" customHeight="1" x14ac:dyDescent="0.25">
      <c r="B43" s="44" t="s">
        <v>155</v>
      </c>
      <c r="C43" s="44"/>
      <c r="D43" s="44"/>
      <c r="E43" s="44"/>
      <c r="F43" s="44"/>
      <c r="G43" s="44"/>
      <c r="H43" s="44"/>
      <c r="I43" s="44"/>
      <c r="J43" s="9"/>
      <c r="K43" s="9"/>
      <c r="L43" s="9"/>
      <c r="M43" s="9"/>
      <c r="N43" s="9"/>
      <c r="O43" s="49"/>
      <c r="P43" s="50"/>
      <c r="Q43" s="50"/>
      <c r="R43" s="50"/>
      <c r="S43" s="50"/>
      <c r="T43" s="50"/>
      <c r="U43" s="50"/>
      <c r="V43" s="50"/>
      <c r="W43" s="50"/>
      <c r="X43" s="51"/>
      <c r="AB43" s="28"/>
    </row>
    <row r="44" spans="2:29" ht="37.5" customHeight="1" x14ac:dyDescent="0.25">
      <c r="B44" s="9"/>
      <c r="C44" s="77">
        <v>1</v>
      </c>
      <c r="D44" s="77"/>
      <c r="E44" s="77"/>
      <c r="F44" s="9"/>
      <c r="G44" s="78">
        <v>1</v>
      </c>
      <c r="H44" s="78"/>
      <c r="I44" s="9"/>
      <c r="J44" s="9"/>
      <c r="K44" s="9"/>
      <c r="L44" s="9"/>
      <c r="M44" s="9"/>
      <c r="N44" s="9"/>
      <c r="O44" s="49"/>
      <c r="P44" s="50"/>
      <c r="Q44" s="50"/>
      <c r="R44" s="50"/>
      <c r="S44" s="50"/>
      <c r="T44" s="50"/>
      <c r="U44" s="50"/>
      <c r="V44" s="50"/>
      <c r="W44" s="50"/>
      <c r="X44" s="51"/>
    </row>
    <row r="45" spans="2:29" ht="13.5" customHeight="1" x14ac:dyDescent="0.25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49"/>
      <c r="P45" s="50"/>
      <c r="Q45" s="50"/>
      <c r="R45" s="50"/>
      <c r="S45" s="50"/>
      <c r="T45" s="50"/>
      <c r="U45" s="50"/>
      <c r="V45" s="50"/>
      <c r="W45" s="50"/>
      <c r="X45" s="51"/>
      <c r="AB45" s="20" t="s">
        <v>3</v>
      </c>
    </row>
    <row r="46" spans="2:29" ht="20.25" customHeight="1" x14ac:dyDescent="0.25">
      <c r="B46" s="58" t="s">
        <v>156</v>
      </c>
      <c r="C46" s="58"/>
      <c r="D46" s="58"/>
      <c r="E46" s="58"/>
      <c r="F46" s="58"/>
      <c r="G46" s="79"/>
      <c r="H46" s="79"/>
      <c r="I46" s="9"/>
      <c r="J46" s="9"/>
      <c r="K46" s="9"/>
      <c r="L46" s="9"/>
      <c r="M46" s="9"/>
      <c r="N46" s="9"/>
      <c r="O46" s="52"/>
      <c r="P46" s="53"/>
      <c r="Q46" s="53"/>
      <c r="R46" s="53"/>
      <c r="S46" s="53"/>
      <c r="T46" s="53"/>
      <c r="U46" s="53"/>
      <c r="V46" s="53"/>
      <c r="W46" s="53"/>
      <c r="X46" s="54"/>
      <c r="AB46" s="20" t="s">
        <v>37</v>
      </c>
    </row>
    <row r="47" spans="2:29" ht="63.75" customHeight="1" x14ac:dyDescent="0.25">
      <c r="B47" s="72" t="str">
        <f ca="1">OFFSET(B47,-46,0)</f>
        <v>Scrita Contenitori collettivi / Palette</v>
      </c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AB47" s="4" t="s">
        <v>38</v>
      </c>
    </row>
    <row r="48" spans="2:29" ht="5.25" customHeight="1" x14ac:dyDescent="0.25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11"/>
      <c r="X48" s="11"/>
      <c r="AB48" s="4" t="s">
        <v>39</v>
      </c>
    </row>
    <row r="49" spans="2:28" ht="5.25" customHeight="1" x14ac:dyDescent="0.25">
      <c r="B49" s="96" t="str">
        <f ca="1">OFFSET(B49,-46,0)</f>
        <v>Mittente:</v>
      </c>
      <c r="C49" s="96"/>
      <c r="AB49" s="4" t="s">
        <v>40</v>
      </c>
    </row>
    <row r="50" spans="2:28" ht="6.15" customHeight="1" x14ac:dyDescent="0.25">
      <c r="B50" s="96"/>
      <c r="C50" s="96"/>
      <c r="Q50" s="97" t="str">
        <f ca="1">OFFSET(Q50,-46,0)</f>
        <v xml:space="preserve">Track&amp;Trace palette: </v>
      </c>
      <c r="R50" s="97"/>
      <c r="S50" s="97"/>
      <c r="T50" s="62">
        <f ca="1">OFFSET(T50,-46,0)</f>
        <v>0</v>
      </c>
      <c r="U50" s="62"/>
      <c r="V50" s="62"/>
      <c r="W50" s="62"/>
      <c r="AB50" s="4" t="s">
        <v>41</v>
      </c>
    </row>
    <row r="51" spans="2:28" ht="5.25" customHeight="1" x14ac:dyDescent="0.25">
      <c r="B51" s="96"/>
      <c r="C51" s="96"/>
      <c r="Q51" s="97"/>
      <c r="R51" s="97"/>
      <c r="S51" s="97"/>
      <c r="T51" s="62"/>
      <c r="U51" s="62"/>
      <c r="V51" s="62"/>
      <c r="W51" s="62"/>
      <c r="AB51" s="4" t="s">
        <v>42</v>
      </c>
    </row>
    <row r="52" spans="2:28" ht="5.25" customHeight="1" x14ac:dyDescent="0.25">
      <c r="Q52" s="97"/>
      <c r="R52" s="97"/>
      <c r="S52" s="97"/>
      <c r="T52" s="62"/>
      <c r="U52" s="62"/>
      <c r="V52" s="62"/>
      <c r="W52" s="62"/>
      <c r="AB52" s="4" t="s">
        <v>43</v>
      </c>
    </row>
    <row r="53" spans="2:28" ht="32.25" customHeight="1" x14ac:dyDescent="0.25">
      <c r="B53" s="98" t="str">
        <f ca="1">IF(OFFSET(B53,-46,0)&lt;&gt;"",OFFSET(B53,-46,0),"")</f>
        <v/>
      </c>
      <c r="C53" s="98"/>
      <c r="D53" s="98"/>
      <c r="E53" s="98"/>
      <c r="F53" s="98"/>
      <c r="G53" s="98"/>
      <c r="H53" s="98"/>
      <c r="I53" s="98"/>
      <c r="J53" s="98"/>
      <c r="S53" s="10" t="str">
        <f ca="1">OFFSET(S53,-46,0)</f>
        <v/>
      </c>
      <c r="T53" s="63" t="str">
        <f>Encode2_IT</f>
        <v/>
      </c>
      <c r="U53" s="63"/>
      <c r="V53" s="63"/>
      <c r="W53" s="63"/>
      <c r="X53" s="63"/>
      <c r="AB53" s="4" t="s">
        <v>44</v>
      </c>
    </row>
    <row r="54" spans="2:28" ht="7.5" customHeight="1" x14ac:dyDescent="0.25">
      <c r="B54" s="98"/>
      <c r="C54" s="98"/>
      <c r="D54" s="98"/>
      <c r="E54" s="98"/>
      <c r="F54" s="98"/>
      <c r="G54" s="98"/>
      <c r="H54" s="98"/>
      <c r="I54" s="98"/>
      <c r="J54" s="98"/>
      <c r="T54" s="63"/>
      <c r="U54" s="63"/>
      <c r="V54" s="63"/>
      <c r="W54" s="63"/>
      <c r="X54" s="63"/>
      <c r="AB54" s="4" t="s">
        <v>45</v>
      </c>
    </row>
    <row r="55" spans="2:28" ht="45.9" customHeight="1" x14ac:dyDescent="0.25">
      <c r="B55" s="98"/>
      <c r="C55" s="98"/>
      <c r="D55" s="98"/>
      <c r="E55" s="98"/>
      <c r="F55" s="98"/>
      <c r="G55" s="98"/>
      <c r="H55" s="98"/>
      <c r="I55" s="98"/>
      <c r="J55" s="98"/>
      <c r="T55" s="63"/>
      <c r="U55" s="63"/>
      <c r="V55" s="63"/>
      <c r="W55" s="63"/>
      <c r="X55" s="63"/>
      <c r="AB55" s="4" t="s">
        <v>46</v>
      </c>
    </row>
    <row r="56" spans="2:28" ht="5.25" customHeight="1" x14ac:dyDescent="0.25">
      <c r="AB56" s="4" t="s">
        <v>47</v>
      </c>
    </row>
    <row r="57" spans="2:28" ht="5.25" customHeight="1" x14ac:dyDescent="0.25">
      <c r="S57" s="87" t="str">
        <f ca="1">OFFSET(S57,-45,0)</f>
        <v>da stampare su fogli bianco</v>
      </c>
      <c r="T57" s="88"/>
      <c r="U57" s="88"/>
      <c r="V57" s="88"/>
      <c r="W57" s="89"/>
      <c r="X57" s="27"/>
      <c r="AB57" s="4" t="s">
        <v>48</v>
      </c>
    </row>
    <row r="58" spans="2:28" ht="9" customHeight="1" x14ac:dyDescent="0.25">
      <c r="B58" s="44" t="str">
        <f ca="1">OFFSET(B58,-45,0)</f>
        <v>Speditore:</v>
      </c>
      <c r="Q58" s="27"/>
      <c r="R58" s="27"/>
      <c r="S58" s="90"/>
      <c r="T58" s="91"/>
      <c r="U58" s="91"/>
      <c r="V58" s="91"/>
      <c r="W58" s="92"/>
      <c r="X58" s="27"/>
      <c r="AB58" s="4" t="s">
        <v>49</v>
      </c>
    </row>
    <row r="59" spans="2:28" ht="6.75" customHeight="1" x14ac:dyDescent="0.25">
      <c r="B59" s="44">
        <f ca="1">OFFSET(B59,-45,0)</f>
        <v>0</v>
      </c>
      <c r="O59" s="65" t="str">
        <f ca="1">OFFSET(O59,-45,0)</f>
        <v>Prodotto:</v>
      </c>
      <c r="Q59" s="27"/>
      <c r="R59" s="27"/>
      <c r="S59" s="90"/>
      <c r="T59" s="91"/>
      <c r="U59" s="91"/>
      <c r="V59" s="91"/>
      <c r="W59" s="92"/>
      <c r="X59" s="27"/>
      <c r="AB59" s="4" t="s">
        <v>50</v>
      </c>
    </row>
    <row r="60" spans="2:28" ht="5.25" customHeight="1" x14ac:dyDescent="0.25">
      <c r="O60" s="65"/>
      <c r="Q60" s="27"/>
      <c r="R60" s="27"/>
      <c r="S60" s="90"/>
      <c r="T60" s="91"/>
      <c r="U60" s="91"/>
      <c r="V60" s="91"/>
      <c r="W60" s="92"/>
      <c r="X60" s="27"/>
      <c r="AB60" s="4" t="s">
        <v>51</v>
      </c>
    </row>
    <row r="61" spans="2:28" ht="7.5" customHeight="1" x14ac:dyDescent="0.25">
      <c r="B61" s="102" t="str">
        <f ca="1">IF(OFFSET(B61,-45,0)&lt;&gt;"",OFFSET(B61,-45,0),"")</f>
        <v/>
      </c>
      <c r="C61" s="102"/>
      <c r="D61" s="102"/>
      <c r="E61" s="102"/>
      <c r="F61" s="102"/>
      <c r="G61" s="102"/>
      <c r="H61" s="102"/>
      <c r="I61" s="102"/>
      <c r="J61" s="102"/>
      <c r="O61" s="65"/>
      <c r="Q61" s="27"/>
      <c r="R61" s="27"/>
      <c r="S61" s="93"/>
      <c r="T61" s="94"/>
      <c r="U61" s="94"/>
      <c r="V61" s="94"/>
      <c r="W61" s="95"/>
      <c r="X61" s="27"/>
      <c r="AB61" s="4" t="s">
        <v>52</v>
      </c>
    </row>
    <row r="62" spans="2:28" ht="5.25" customHeight="1" x14ac:dyDescent="0.25">
      <c r="B62" s="102"/>
      <c r="C62" s="102"/>
      <c r="D62" s="102"/>
      <c r="E62" s="102"/>
      <c r="F62" s="102"/>
      <c r="G62" s="102"/>
      <c r="H62" s="102"/>
      <c r="I62" s="102"/>
      <c r="J62" s="102"/>
      <c r="AB62" s="4" t="s">
        <v>53</v>
      </c>
    </row>
    <row r="63" spans="2:28" ht="6.75" customHeight="1" x14ac:dyDescent="0.25">
      <c r="B63" s="102"/>
      <c r="C63" s="102"/>
      <c r="D63" s="102"/>
      <c r="E63" s="102"/>
      <c r="F63" s="102"/>
      <c r="G63" s="102"/>
      <c r="H63" s="102"/>
      <c r="I63" s="102"/>
      <c r="J63" s="102"/>
      <c r="AB63" s="4" t="s">
        <v>54</v>
      </c>
    </row>
    <row r="64" spans="2:28" ht="67.5" customHeight="1" x14ac:dyDescent="0.25">
      <c r="B64" s="102"/>
      <c r="C64" s="102"/>
      <c r="D64" s="102"/>
      <c r="E64" s="102"/>
      <c r="F64" s="102"/>
      <c r="G64" s="102"/>
      <c r="H64" s="102"/>
      <c r="I64" s="102"/>
      <c r="J64" s="102"/>
      <c r="O64" s="66" t="str">
        <f>INDEX(ProduitAffiche,ProduitChoix)</f>
        <v>Posta A</v>
      </c>
      <c r="P64" s="67"/>
      <c r="Q64" s="67"/>
      <c r="R64" s="67"/>
      <c r="S64" s="67"/>
      <c r="T64" s="67"/>
      <c r="U64" s="67"/>
      <c r="V64" s="67"/>
      <c r="W64" s="67"/>
      <c r="X64" s="68"/>
      <c r="AB64" s="4" t="s">
        <v>55</v>
      </c>
    </row>
    <row r="65" spans="2:28" ht="8.25" customHeight="1" x14ac:dyDescent="0.25">
      <c r="O65" s="69"/>
      <c r="P65" s="70"/>
      <c r="Q65" s="70"/>
      <c r="R65" s="70"/>
      <c r="S65" s="70"/>
      <c r="T65" s="70"/>
      <c r="U65" s="70"/>
      <c r="V65" s="70"/>
      <c r="W65" s="70"/>
      <c r="X65" s="71"/>
      <c r="AB65" s="4" t="s">
        <v>56</v>
      </c>
    </row>
    <row r="66" spans="2:28" ht="21.75" customHeight="1" x14ac:dyDescent="0.25">
      <c r="B66" s="42" t="str">
        <f ca="1">OFFSET(B66,-45,0)</f>
        <v>Riferimento cliente:</v>
      </c>
      <c r="C66" s="42"/>
      <c r="D66" s="42"/>
      <c r="E66" s="9"/>
      <c r="F66" s="9"/>
      <c r="G66" s="9"/>
      <c r="H66" s="9"/>
      <c r="I66" s="9"/>
      <c r="J66" s="9"/>
      <c r="O66" s="69"/>
      <c r="P66" s="70"/>
      <c r="Q66" s="70"/>
      <c r="R66" s="70"/>
      <c r="S66" s="70"/>
      <c r="T66" s="70"/>
      <c r="U66" s="70"/>
      <c r="V66" s="70"/>
      <c r="W66" s="70"/>
      <c r="X66" s="71"/>
      <c r="AB66" s="4" t="s">
        <v>57</v>
      </c>
    </row>
    <row r="67" spans="2:28" ht="5.25" customHeight="1" x14ac:dyDescent="0.25">
      <c r="B67" s="6"/>
      <c r="C67" s="6"/>
      <c r="D67" s="6"/>
      <c r="E67" s="6"/>
      <c r="F67" s="6"/>
      <c r="G67" s="6"/>
      <c r="H67" s="6"/>
      <c r="I67" s="6"/>
      <c r="J67" s="6"/>
      <c r="O67" s="82" t="str">
        <f>O22</f>
        <v xml:space="preserve"> </v>
      </c>
      <c r="P67" s="83"/>
      <c r="Q67" s="83"/>
      <c r="R67" s="83"/>
      <c r="S67" s="83"/>
      <c r="T67" s="83"/>
      <c r="U67" s="83"/>
      <c r="V67" s="83"/>
      <c r="W67" s="83"/>
      <c r="X67" s="84"/>
      <c r="AB67" s="4" t="s">
        <v>58</v>
      </c>
    </row>
    <row r="68" spans="2:28" ht="25.5" customHeight="1" x14ac:dyDescent="0.25">
      <c r="B68" s="43" t="str">
        <f ca="1">IF(OFFSET(B68,-45,0)&lt;&gt;"",OFFSET(B68,-45,0),"")</f>
        <v/>
      </c>
      <c r="C68" s="43"/>
      <c r="D68" s="43"/>
      <c r="E68" s="43"/>
      <c r="F68" s="43"/>
      <c r="G68" s="43"/>
      <c r="H68" s="43"/>
      <c r="I68" s="43"/>
      <c r="J68" s="43"/>
      <c r="O68" s="82"/>
      <c r="P68" s="83"/>
      <c r="Q68" s="83"/>
      <c r="R68" s="83"/>
      <c r="S68" s="83"/>
      <c r="T68" s="83"/>
      <c r="U68" s="83"/>
      <c r="V68" s="83"/>
      <c r="W68" s="83"/>
      <c r="X68" s="84"/>
      <c r="AB68" s="4" t="s">
        <v>59</v>
      </c>
    </row>
    <row r="69" spans="2:28" ht="5.25" customHeight="1" x14ac:dyDescent="0.25">
      <c r="B69" s="6"/>
      <c r="C69" s="6"/>
      <c r="D69" s="6"/>
      <c r="E69" s="6"/>
      <c r="F69" s="6"/>
      <c r="G69" s="6"/>
      <c r="H69" s="6"/>
      <c r="I69" s="6"/>
      <c r="J69" s="6"/>
      <c r="O69" s="82"/>
      <c r="P69" s="83"/>
      <c r="Q69" s="83"/>
      <c r="R69" s="83"/>
      <c r="S69" s="83"/>
      <c r="T69" s="83"/>
      <c r="U69" s="83"/>
      <c r="V69" s="83"/>
      <c r="W69" s="83"/>
      <c r="X69" s="84"/>
      <c r="AB69" s="4" t="s">
        <v>60</v>
      </c>
    </row>
    <row r="70" spans="2:28" ht="14.25" customHeight="1" x14ac:dyDescent="0.25">
      <c r="B70" s="44" t="str">
        <f ca="1">OFFSET(B70,-45,0)</f>
        <v>Numero riferimento fattura:</v>
      </c>
      <c r="C70" s="44"/>
      <c r="D70" s="44"/>
      <c r="E70" s="44"/>
      <c r="F70" s="9"/>
      <c r="G70" s="9"/>
      <c r="H70" s="9"/>
      <c r="I70" s="9"/>
      <c r="J70" s="9"/>
      <c r="O70" s="82"/>
      <c r="P70" s="83"/>
      <c r="Q70" s="83"/>
      <c r="R70" s="83"/>
      <c r="S70" s="83"/>
      <c r="T70" s="83"/>
      <c r="U70" s="83"/>
      <c r="V70" s="83"/>
      <c r="W70" s="83"/>
      <c r="X70" s="84"/>
      <c r="AB70" s="4" t="s">
        <v>61</v>
      </c>
    </row>
    <row r="71" spans="2:28" ht="5.25" customHeight="1" x14ac:dyDescent="0.25">
      <c r="B71" s="6"/>
      <c r="C71" s="6"/>
      <c r="D71" s="6"/>
      <c r="E71" s="6"/>
      <c r="F71" s="6"/>
      <c r="G71" s="6"/>
      <c r="H71" s="6"/>
      <c r="I71" s="6"/>
      <c r="J71" s="6"/>
      <c r="O71" s="13"/>
      <c r="P71" s="14"/>
      <c r="Q71" s="14"/>
      <c r="R71" s="14"/>
      <c r="S71" s="14"/>
      <c r="T71" s="14"/>
      <c r="U71" s="14"/>
      <c r="V71" s="14"/>
      <c r="W71" s="14"/>
      <c r="X71" s="15"/>
      <c r="AB71" s="4" t="s">
        <v>62</v>
      </c>
    </row>
    <row r="72" spans="2:28" ht="24.75" customHeight="1" x14ac:dyDescent="0.25">
      <c r="B72" s="43" t="str">
        <f ca="1">IF(OFFSET(B72,-45,0)&lt;&gt;"",OFFSET(B72,-45,0),"")</f>
        <v/>
      </c>
      <c r="C72" s="43"/>
      <c r="D72" s="43"/>
      <c r="E72" s="43"/>
      <c r="F72" s="43"/>
      <c r="G72" s="43"/>
      <c r="H72" s="43"/>
      <c r="I72" s="43"/>
      <c r="J72" s="43"/>
      <c r="O72" s="16" t="str">
        <f ca="1">OFFSET(O72,-45,0)</f>
        <v/>
      </c>
      <c r="P72" s="40" t="str">
        <f ca="1">IF(OFFSET(P72,-45,0)&lt;&gt;"",OFFSET(P72,-45,0),"")</f>
        <v/>
      </c>
      <c r="Q72" s="40"/>
      <c r="R72" s="40"/>
      <c r="S72" s="40"/>
      <c r="T72" s="40"/>
      <c r="U72" s="40"/>
      <c r="V72" s="40"/>
      <c r="W72" s="40"/>
      <c r="X72" s="41"/>
      <c r="AB72" s="4" t="s">
        <v>63</v>
      </c>
    </row>
    <row r="73" spans="2:28" ht="5.25" customHeight="1" x14ac:dyDescent="0.25">
      <c r="B73" s="6"/>
      <c r="C73" s="6"/>
      <c r="D73" s="6"/>
      <c r="E73" s="6"/>
      <c r="F73" s="6"/>
      <c r="G73" s="6"/>
      <c r="H73" s="6"/>
      <c r="I73" s="6"/>
      <c r="J73" s="6"/>
      <c r="O73" s="13"/>
      <c r="P73" s="40"/>
      <c r="Q73" s="40"/>
      <c r="R73" s="40"/>
      <c r="S73" s="40"/>
      <c r="T73" s="40"/>
      <c r="U73" s="40"/>
      <c r="V73" s="40"/>
      <c r="W73" s="40"/>
      <c r="X73" s="41"/>
      <c r="AB73" s="4">
        <v>27</v>
      </c>
    </row>
    <row r="74" spans="2:28" ht="14.25" customHeight="1" x14ac:dyDescent="0.25">
      <c r="B74" s="44" t="str">
        <f ca="1">OFFSET(B74,-45,0)</f>
        <v>Data di accettazione:</v>
      </c>
      <c r="C74" s="44"/>
      <c r="D74" s="9"/>
      <c r="E74" s="9"/>
      <c r="F74" s="9"/>
      <c r="G74" s="9"/>
      <c r="H74" s="9"/>
      <c r="I74" s="9"/>
      <c r="J74" s="9"/>
      <c r="O74" s="13"/>
      <c r="P74" s="40"/>
      <c r="Q74" s="40"/>
      <c r="R74" s="40"/>
      <c r="S74" s="40"/>
      <c r="T74" s="40"/>
      <c r="U74" s="40"/>
      <c r="V74" s="40"/>
      <c r="W74" s="40"/>
      <c r="X74" s="41"/>
      <c r="AB74" s="4">
        <v>28</v>
      </c>
    </row>
    <row r="75" spans="2:28" ht="5.25" customHeight="1" x14ac:dyDescent="0.25">
      <c r="B75" s="6"/>
      <c r="C75" s="6"/>
      <c r="D75" s="6"/>
      <c r="E75" s="6"/>
      <c r="F75" s="6"/>
      <c r="G75" s="6"/>
      <c r="H75" s="6"/>
      <c r="I75" s="6"/>
      <c r="J75" s="6"/>
      <c r="O75" s="13"/>
      <c r="P75" s="14"/>
      <c r="Q75" s="14"/>
      <c r="R75" s="14"/>
      <c r="S75" s="14"/>
      <c r="T75" s="14"/>
      <c r="U75" s="14"/>
      <c r="V75" s="14"/>
      <c r="W75" s="14"/>
      <c r="X75" s="15"/>
      <c r="AB75" s="4">
        <v>29</v>
      </c>
    </row>
    <row r="76" spans="2:28" ht="5.25" customHeight="1" x14ac:dyDescent="0.25">
      <c r="B76" s="60" t="str">
        <f ca="1">IF(OFFSET(B76,-45,0)&lt;&gt;"",OFFSET(B76,-45,0),"")</f>
        <v/>
      </c>
      <c r="C76" s="60"/>
      <c r="D76" s="60"/>
      <c r="E76" s="60"/>
      <c r="F76" s="60"/>
      <c r="G76" s="60"/>
      <c r="H76" s="60"/>
      <c r="I76" s="60"/>
      <c r="J76" s="60"/>
      <c r="O76" s="17"/>
      <c r="P76" s="18"/>
      <c r="Q76" s="18"/>
      <c r="R76" s="18"/>
      <c r="S76" s="18"/>
      <c r="T76" s="18"/>
      <c r="U76" s="18"/>
      <c r="V76" s="18"/>
      <c r="W76" s="18"/>
      <c r="X76" s="19"/>
      <c r="AB76" s="4" t="s">
        <v>64</v>
      </c>
    </row>
    <row r="77" spans="2:28" ht="8.25" customHeight="1" x14ac:dyDescent="0.25">
      <c r="B77" s="60"/>
      <c r="C77" s="60"/>
      <c r="D77" s="60"/>
      <c r="E77" s="60"/>
      <c r="F77" s="60"/>
      <c r="G77" s="60"/>
      <c r="H77" s="60"/>
      <c r="I77" s="60"/>
      <c r="J77" s="60"/>
      <c r="AB77" s="4" t="s">
        <v>65</v>
      </c>
    </row>
    <row r="78" spans="2:28" ht="5.25" customHeight="1" x14ac:dyDescent="0.25">
      <c r="B78" s="60"/>
      <c r="C78" s="60"/>
      <c r="D78" s="60"/>
      <c r="E78" s="60"/>
      <c r="F78" s="60"/>
      <c r="G78" s="60"/>
      <c r="H78" s="60"/>
      <c r="I78" s="60"/>
      <c r="J78" s="60"/>
      <c r="AB78" s="4" t="s">
        <v>66</v>
      </c>
    </row>
    <row r="79" spans="2:28" ht="14.25" customHeight="1" x14ac:dyDescent="0.25">
      <c r="B79" s="60"/>
      <c r="C79" s="60"/>
      <c r="D79" s="60"/>
      <c r="E79" s="60"/>
      <c r="F79" s="60"/>
      <c r="G79" s="60"/>
      <c r="H79" s="60"/>
      <c r="I79" s="60"/>
      <c r="J79" s="60"/>
      <c r="O79" s="45"/>
      <c r="P79" s="45"/>
      <c r="Q79" s="45"/>
      <c r="R79" s="45"/>
      <c r="S79" s="45"/>
      <c r="T79" s="45"/>
      <c r="U79"/>
      <c r="V79" s="11"/>
      <c r="W79" s="11"/>
      <c r="X79" s="9"/>
      <c r="AB79" s="4">
        <v>30</v>
      </c>
    </row>
    <row r="80" spans="2:28" ht="5.25" customHeight="1" x14ac:dyDescent="0.25">
      <c r="B80" s="6"/>
      <c r="C80" s="6"/>
      <c r="D80" s="6"/>
      <c r="E80" s="6"/>
      <c r="F80" s="6"/>
      <c r="G80" s="6"/>
      <c r="H80" s="6"/>
      <c r="I80" s="6"/>
      <c r="J80" s="6"/>
      <c r="O80" s="45"/>
      <c r="P80" s="45"/>
      <c r="Q80" s="45"/>
      <c r="R80" s="45"/>
      <c r="S80" s="45"/>
      <c r="T80" s="45"/>
      <c r="U80"/>
      <c r="V80" s="11"/>
      <c r="W80" s="11"/>
      <c r="X80" s="6"/>
      <c r="AB80" s="4">
        <v>31</v>
      </c>
    </row>
    <row r="81" spans="2:28" ht="14.25" customHeight="1" x14ac:dyDescent="0.25">
      <c r="B81" s="44" t="str">
        <f ca="1">OFFSET(B81,-45,0)</f>
        <v>Uffici di accettazione:   (altri ad indicare individualmente)</v>
      </c>
      <c r="C81" s="44"/>
      <c r="D81" s="44"/>
      <c r="E81" s="44"/>
      <c r="F81" s="44"/>
      <c r="G81" s="44"/>
      <c r="H81" s="44"/>
      <c r="I81" s="44"/>
      <c r="J81" s="44"/>
      <c r="O81" s="9" t="s">
        <v>29</v>
      </c>
      <c r="P81" s="9"/>
      <c r="Q81" s="9"/>
      <c r="R81" s="9"/>
      <c r="S81" s="9"/>
      <c r="T81" s="9"/>
      <c r="U81" s="9"/>
      <c r="V81" s="11"/>
      <c r="W81" s="11"/>
      <c r="X81" s="9"/>
      <c r="AB81" s="4">
        <v>32</v>
      </c>
    </row>
    <row r="82" spans="2:28" ht="5.25" customHeight="1" x14ac:dyDescent="0.25">
      <c r="B82" s="6"/>
      <c r="C82" s="6"/>
      <c r="D82" s="6"/>
      <c r="E82" s="6"/>
      <c r="F82" s="6"/>
      <c r="G82" s="6"/>
      <c r="H82" s="6"/>
      <c r="I82" s="6"/>
      <c r="J82" s="6"/>
      <c r="O82" s="6"/>
      <c r="P82" s="6"/>
      <c r="Q82" s="6"/>
      <c r="R82" s="6"/>
      <c r="S82" s="6"/>
      <c r="T82" s="6"/>
      <c r="U82" s="6"/>
      <c r="V82" s="6"/>
      <c r="W82" s="6"/>
      <c r="X82" s="6"/>
      <c r="AB82" s="4">
        <v>33</v>
      </c>
    </row>
    <row r="83" spans="2:28" ht="5.25" customHeight="1" x14ac:dyDescent="0.25">
      <c r="B83" s="61" t="str">
        <f ca="1">IF(OFFSET(B83,-45,0)&lt;&gt;"",OFFSET(B83,-45,0),"")</f>
        <v/>
      </c>
      <c r="C83" s="61"/>
      <c r="D83" s="61"/>
      <c r="E83" s="61"/>
      <c r="F83" s="61"/>
      <c r="G83" s="61"/>
      <c r="H83" s="61"/>
      <c r="I83" s="61"/>
      <c r="J83" s="61"/>
      <c r="O83" s="6"/>
      <c r="P83" s="6"/>
      <c r="Q83" s="6"/>
      <c r="R83" s="6"/>
      <c r="S83" s="6"/>
      <c r="T83" s="6"/>
      <c r="U83" s="6"/>
      <c r="V83" s="6"/>
      <c r="X83" s="6"/>
      <c r="AB83" s="4">
        <v>34</v>
      </c>
    </row>
    <row r="84" spans="2:28" ht="21.75" customHeight="1" x14ac:dyDescent="0.25">
      <c r="B84" s="61"/>
      <c r="C84" s="61"/>
      <c r="D84" s="61"/>
      <c r="E84" s="61"/>
      <c r="F84" s="61"/>
      <c r="G84" s="61"/>
      <c r="H84" s="61"/>
      <c r="I84" s="61"/>
      <c r="J84" s="61"/>
      <c r="O84" s="46"/>
      <c r="P84" s="47"/>
      <c r="Q84" s="47"/>
      <c r="R84" s="47"/>
      <c r="S84" s="47"/>
      <c r="T84" s="47"/>
      <c r="U84" s="47"/>
      <c r="V84" s="47"/>
      <c r="W84" s="47"/>
      <c r="X84" s="48"/>
      <c r="AB84" s="4">
        <v>35</v>
      </c>
    </row>
    <row r="85" spans="2:28" ht="9" customHeight="1" x14ac:dyDescent="0.25">
      <c r="B85" s="6"/>
      <c r="C85" s="6"/>
      <c r="D85" s="6"/>
      <c r="E85" s="6"/>
      <c r="F85" s="6"/>
      <c r="G85" s="6"/>
      <c r="H85" s="6"/>
      <c r="I85" s="6"/>
      <c r="J85" s="6"/>
      <c r="O85" s="49"/>
      <c r="P85" s="50"/>
      <c r="Q85" s="50"/>
      <c r="R85" s="50"/>
      <c r="S85" s="50"/>
      <c r="T85" s="50"/>
      <c r="U85" s="50"/>
      <c r="V85" s="50"/>
      <c r="W85" s="50"/>
      <c r="X85" s="51"/>
      <c r="AB85" s="4" t="s">
        <v>67</v>
      </c>
    </row>
    <row r="86" spans="2:28" ht="15" customHeight="1" x14ac:dyDescent="0.25">
      <c r="B86" s="58" t="str">
        <f ca="1">OFFSET(B86,-45,0)</f>
        <v>DIM-numero:</v>
      </c>
      <c r="C86" s="58"/>
      <c r="D86" s="9"/>
      <c r="E86" s="62" t="str">
        <f ca="1">IF(OFFSET(E86,-45,0)&lt;&gt;"",OFFSET(E86,-45,0),"")</f>
        <v>9802</v>
      </c>
      <c r="F86" s="62"/>
      <c r="G86" s="62"/>
      <c r="H86" s="62"/>
      <c r="I86" s="62"/>
      <c r="J86" s="62"/>
      <c r="O86" s="49"/>
      <c r="P86" s="50"/>
      <c r="Q86" s="50"/>
      <c r="R86" s="50"/>
      <c r="S86" s="50"/>
      <c r="T86" s="50"/>
      <c r="U86" s="50"/>
      <c r="V86" s="50"/>
      <c r="W86" s="50"/>
      <c r="X86" s="51"/>
      <c r="AB86" s="4">
        <v>36</v>
      </c>
    </row>
    <row r="87" spans="2:28" ht="36" customHeight="1" x14ac:dyDescent="0.25">
      <c r="B87" s="9"/>
      <c r="C87" s="9"/>
      <c r="D87" s="9"/>
      <c r="E87" s="55" t="str">
        <f>Encode1_IT</f>
        <v/>
      </c>
      <c r="F87" s="55"/>
      <c r="G87" s="55"/>
      <c r="H87" s="55"/>
      <c r="I87" s="55"/>
      <c r="J87" s="55"/>
      <c r="O87" s="49"/>
      <c r="P87" s="50"/>
      <c r="Q87" s="50"/>
      <c r="R87" s="50"/>
      <c r="S87" s="50"/>
      <c r="T87" s="50"/>
      <c r="U87" s="50"/>
      <c r="V87" s="50"/>
      <c r="W87" s="50"/>
      <c r="X87" s="51"/>
      <c r="AB87" s="4">
        <v>37</v>
      </c>
    </row>
    <row r="88" spans="2:28" ht="14.25" customHeight="1" x14ac:dyDescent="0.25">
      <c r="B88" s="44" t="str">
        <f ca="1">OFFSET(B88,-45,0)</f>
        <v xml:space="preserve">                   Pal/SB numero:           Totale Pal/SB:</v>
      </c>
      <c r="C88" s="44"/>
      <c r="D88" s="44"/>
      <c r="E88" s="44"/>
      <c r="F88" s="44"/>
      <c r="G88" s="44"/>
      <c r="H88" s="44"/>
      <c r="I88" s="44"/>
      <c r="J88" s="9"/>
      <c r="O88" s="49"/>
      <c r="P88" s="50"/>
      <c r="Q88" s="50"/>
      <c r="R88" s="50"/>
      <c r="S88" s="50"/>
      <c r="T88" s="50"/>
      <c r="U88" s="50"/>
      <c r="V88" s="50"/>
      <c r="W88" s="50"/>
      <c r="X88" s="51"/>
      <c r="AB88" s="4">
        <v>38</v>
      </c>
    </row>
    <row r="89" spans="2:28" ht="37.5" customHeight="1" x14ac:dyDescent="0.25">
      <c r="B89" s="9"/>
      <c r="C89" s="56">
        <f ca="1">IF(OFFSET(C89,-45,0)&lt;&gt;"",OFFSET(C89,-45,0),"")</f>
        <v>1</v>
      </c>
      <c r="D89" s="56"/>
      <c r="E89" s="56"/>
      <c r="F89" s="9"/>
      <c r="G89" s="57">
        <f ca="1">IF(OFFSET(G89,-45,0)&lt;&gt;"",OFFSET(G89,-45,0),"")</f>
        <v>1</v>
      </c>
      <c r="H89" s="57"/>
      <c r="I89" s="9"/>
      <c r="J89" s="9"/>
      <c r="O89" s="49"/>
      <c r="P89" s="50"/>
      <c r="Q89" s="50"/>
      <c r="R89" s="50"/>
      <c r="S89" s="50"/>
      <c r="T89" s="50"/>
      <c r="U89" s="50"/>
      <c r="V89" s="50"/>
      <c r="W89" s="50"/>
      <c r="X89" s="51"/>
      <c r="AB89" s="4" t="s">
        <v>68</v>
      </c>
    </row>
    <row r="90" spans="2:28" ht="13.5" customHeight="1" x14ac:dyDescent="0.25">
      <c r="B90" s="9"/>
      <c r="C90" s="9"/>
      <c r="D90" s="9"/>
      <c r="E90" s="9"/>
      <c r="F90" s="9"/>
      <c r="G90" s="9"/>
      <c r="H90" s="9"/>
      <c r="I90" s="9"/>
      <c r="J90" s="9"/>
      <c r="O90" s="49"/>
      <c r="P90" s="50"/>
      <c r="Q90" s="50"/>
      <c r="R90" s="50"/>
      <c r="S90" s="50"/>
      <c r="T90" s="50"/>
      <c r="U90" s="50"/>
      <c r="V90" s="50"/>
      <c r="W90" s="50"/>
      <c r="X90" s="51"/>
      <c r="AB90" s="4" t="s">
        <v>69</v>
      </c>
    </row>
    <row r="91" spans="2:28" ht="20.25" customHeight="1" x14ac:dyDescent="0.25">
      <c r="B91" s="58" t="str">
        <f ca="1">OFFSET(B91,-45,0)</f>
        <v>Numero di envii sul Pal/SB</v>
      </c>
      <c r="C91" s="58"/>
      <c r="D91" s="58"/>
      <c r="E91" s="58"/>
      <c r="F91" s="58"/>
      <c r="G91" s="59" t="str">
        <f ca="1">IF(OFFSET(G91,-45,0)&lt;&gt;"",OFFSET(G91,-45,0),"")</f>
        <v/>
      </c>
      <c r="H91" s="59"/>
      <c r="I91" s="9"/>
      <c r="J91" s="9"/>
      <c r="O91" s="52"/>
      <c r="P91" s="53"/>
      <c r="Q91" s="53"/>
      <c r="R91" s="53"/>
      <c r="S91" s="53"/>
      <c r="T91" s="53"/>
      <c r="U91" s="53"/>
      <c r="V91" s="53"/>
      <c r="W91" s="53"/>
      <c r="X91" s="54"/>
      <c r="AB91" s="4">
        <v>39</v>
      </c>
    </row>
    <row r="92" spans="2:28" ht="63.75" customHeight="1" x14ac:dyDescent="0.25">
      <c r="B92" s="72" t="str">
        <f ca="1">OFFSET(B92,-46,0)</f>
        <v>Numero di envii sul Pal/SB</v>
      </c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AB92" s="4">
        <v>40</v>
      </c>
    </row>
    <row r="93" spans="2:28" ht="5.25" customHeight="1" x14ac:dyDescent="0.25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11"/>
      <c r="X93" s="11"/>
      <c r="AB93" s="4">
        <v>41</v>
      </c>
    </row>
    <row r="94" spans="2:28" ht="5.25" customHeight="1" x14ac:dyDescent="0.25">
      <c r="B94" s="96" t="str">
        <f ca="1">OFFSET(B94,-45,0)</f>
        <v>Mittente:</v>
      </c>
      <c r="C94" s="96"/>
      <c r="AB94" s="4">
        <v>42</v>
      </c>
    </row>
    <row r="95" spans="2:28" ht="6.15" customHeight="1" x14ac:dyDescent="0.25">
      <c r="B95" s="96"/>
      <c r="C95" s="96"/>
      <c r="Q95" s="97" t="str">
        <f ca="1">OFFSET(Q95,-45,0)</f>
        <v xml:space="preserve">Track&amp;Trace palette: </v>
      </c>
      <c r="R95" s="97"/>
      <c r="S95" s="97"/>
      <c r="T95" s="62">
        <f ca="1">OFFSET(T95,-45,0)</f>
        <v>0</v>
      </c>
      <c r="U95" s="62"/>
      <c r="V95" s="62"/>
      <c r="W95" s="62"/>
      <c r="AB95" s="4">
        <v>43</v>
      </c>
    </row>
    <row r="96" spans="2:28" ht="5.25" customHeight="1" x14ac:dyDescent="0.25">
      <c r="B96" s="96"/>
      <c r="C96" s="96"/>
      <c r="Q96" s="97"/>
      <c r="R96" s="97"/>
      <c r="S96" s="97"/>
      <c r="T96" s="62"/>
      <c r="U96" s="62"/>
      <c r="V96" s="62"/>
      <c r="W96" s="62"/>
      <c r="AB96" s="4">
        <v>44</v>
      </c>
    </row>
    <row r="97" spans="2:28" ht="5.25" customHeight="1" x14ac:dyDescent="0.25">
      <c r="Q97" s="97"/>
      <c r="R97" s="97"/>
      <c r="S97" s="97"/>
      <c r="T97" s="62"/>
      <c r="U97" s="62"/>
      <c r="V97" s="62"/>
      <c r="W97" s="62"/>
      <c r="AB97" s="4" t="s">
        <v>70</v>
      </c>
    </row>
    <row r="98" spans="2:28" ht="32.25" customHeight="1" x14ac:dyDescent="0.25">
      <c r="B98" s="98" t="str">
        <f ca="1">IF(OFFSET(B98,-45,0)&lt;&gt;"",OFFSET(B98,-45,0),"")</f>
        <v/>
      </c>
      <c r="C98" s="98"/>
      <c r="D98" s="98"/>
      <c r="E98" s="98"/>
      <c r="F98" s="98"/>
      <c r="G98" s="98"/>
      <c r="H98" s="98"/>
      <c r="I98" s="98"/>
      <c r="J98" s="98"/>
      <c r="S98" s="10" t="str">
        <f ca="1">OFFSET(S98,-45,0)</f>
        <v/>
      </c>
      <c r="T98" s="63" t="str">
        <f>Encode2_IT</f>
        <v/>
      </c>
      <c r="U98" s="63"/>
      <c r="V98" s="63"/>
      <c r="W98" s="63"/>
      <c r="X98" s="63"/>
      <c r="AB98" s="4">
        <v>45</v>
      </c>
    </row>
    <row r="99" spans="2:28" ht="7.5" customHeight="1" x14ac:dyDescent="0.25">
      <c r="B99" s="98"/>
      <c r="C99" s="98"/>
      <c r="D99" s="98"/>
      <c r="E99" s="98"/>
      <c r="F99" s="98"/>
      <c r="G99" s="98"/>
      <c r="H99" s="98"/>
      <c r="I99" s="98"/>
      <c r="J99" s="98"/>
      <c r="T99" s="63"/>
      <c r="U99" s="63"/>
      <c r="V99" s="63"/>
      <c r="W99" s="63"/>
      <c r="X99" s="63"/>
      <c r="AB99" s="4">
        <v>46</v>
      </c>
    </row>
    <row r="100" spans="2:28" ht="45.9" customHeight="1" x14ac:dyDescent="0.25">
      <c r="B100" s="98"/>
      <c r="C100" s="98"/>
      <c r="D100" s="98"/>
      <c r="E100" s="98"/>
      <c r="F100" s="98"/>
      <c r="G100" s="98"/>
      <c r="H100" s="98"/>
      <c r="I100" s="98"/>
      <c r="J100" s="98"/>
      <c r="T100" s="63"/>
      <c r="U100" s="63"/>
      <c r="V100" s="63"/>
      <c r="W100" s="63"/>
      <c r="X100" s="63"/>
      <c r="AB100" s="4">
        <v>47</v>
      </c>
    </row>
    <row r="101" spans="2:28" ht="5.25" customHeight="1" x14ac:dyDescent="0.25">
      <c r="AB101" s="4">
        <v>48</v>
      </c>
    </row>
    <row r="102" spans="2:28" ht="5.25" customHeight="1" x14ac:dyDescent="0.25">
      <c r="S102" s="87" t="str">
        <f ca="1">OFFSET(S102,-45,0)</f>
        <v>da stampare su fogli bianco</v>
      </c>
      <c r="T102" s="88"/>
      <c r="U102" s="88"/>
      <c r="V102" s="88"/>
      <c r="W102" s="89"/>
      <c r="X102" s="27"/>
      <c r="AB102" s="4">
        <v>49</v>
      </c>
    </row>
    <row r="103" spans="2:28" ht="9" customHeight="1" x14ac:dyDescent="0.25">
      <c r="B103" s="44" t="str">
        <f ca="1">OFFSET(B103,-45,0)</f>
        <v>Speditore:</v>
      </c>
      <c r="Q103" s="27"/>
      <c r="R103" s="27"/>
      <c r="S103" s="90"/>
      <c r="T103" s="91"/>
      <c r="U103" s="91"/>
      <c r="V103" s="91"/>
      <c r="W103" s="92"/>
      <c r="X103" s="27"/>
      <c r="AB103" s="4" t="s">
        <v>71</v>
      </c>
    </row>
    <row r="104" spans="2:28" ht="6.75" customHeight="1" x14ac:dyDescent="0.25">
      <c r="B104" s="44">
        <f ca="1">OFFSET(B104,-45,0)</f>
        <v>0</v>
      </c>
      <c r="O104" s="65" t="str">
        <f ca="1">OFFSET(O104,-45,0)</f>
        <v>Prodotto:</v>
      </c>
      <c r="Q104" s="27"/>
      <c r="R104" s="27"/>
      <c r="S104" s="90"/>
      <c r="T104" s="91"/>
      <c r="U104" s="91"/>
      <c r="V104" s="91"/>
      <c r="W104" s="92"/>
      <c r="X104" s="27"/>
      <c r="AB104" s="4">
        <v>50</v>
      </c>
    </row>
    <row r="105" spans="2:28" ht="5.25" customHeight="1" x14ac:dyDescent="0.25">
      <c r="O105" s="65"/>
      <c r="Q105" s="27"/>
      <c r="R105" s="27"/>
      <c r="S105" s="90"/>
      <c r="T105" s="91"/>
      <c r="U105" s="91"/>
      <c r="V105" s="91"/>
      <c r="W105" s="92"/>
      <c r="X105" s="27"/>
      <c r="AB105" s="4">
        <v>51</v>
      </c>
    </row>
    <row r="106" spans="2:28" ht="7.5" customHeight="1" x14ac:dyDescent="0.25">
      <c r="B106" s="102" t="str">
        <f ca="1">IF(OFFSET(B106,-45,0)&lt;&gt;"",OFFSET(B106,-45,0),"")</f>
        <v/>
      </c>
      <c r="C106" s="102"/>
      <c r="D106" s="102"/>
      <c r="E106" s="102"/>
      <c r="F106" s="102"/>
      <c r="G106" s="102"/>
      <c r="H106" s="102"/>
      <c r="I106" s="102"/>
      <c r="J106" s="102"/>
      <c r="O106" s="65"/>
      <c r="Q106" s="27"/>
      <c r="R106" s="27"/>
      <c r="S106" s="93"/>
      <c r="T106" s="94"/>
      <c r="U106" s="94"/>
      <c r="V106" s="94"/>
      <c r="W106" s="95"/>
      <c r="X106" s="27"/>
      <c r="AB106" s="4">
        <v>52</v>
      </c>
    </row>
    <row r="107" spans="2:28" ht="5.25" customHeight="1" x14ac:dyDescent="0.25">
      <c r="B107" s="102"/>
      <c r="C107" s="102"/>
      <c r="D107" s="102"/>
      <c r="E107" s="102"/>
      <c r="F107" s="102"/>
      <c r="G107" s="102"/>
      <c r="H107" s="102"/>
      <c r="I107" s="102"/>
      <c r="J107" s="102"/>
      <c r="AB107" s="4">
        <v>53</v>
      </c>
    </row>
    <row r="108" spans="2:28" ht="6.75" customHeight="1" x14ac:dyDescent="0.25">
      <c r="B108" s="102"/>
      <c r="C108" s="102"/>
      <c r="D108" s="102"/>
      <c r="E108" s="102"/>
      <c r="F108" s="102"/>
      <c r="G108" s="102"/>
      <c r="H108" s="102"/>
      <c r="I108" s="102"/>
      <c r="J108" s="102"/>
      <c r="AB108" s="4">
        <v>54</v>
      </c>
    </row>
    <row r="109" spans="2:28" ht="67.5" customHeight="1" x14ac:dyDescent="0.25">
      <c r="B109" s="102"/>
      <c r="C109" s="102"/>
      <c r="D109" s="102"/>
      <c r="E109" s="102"/>
      <c r="F109" s="102"/>
      <c r="G109" s="102"/>
      <c r="H109" s="102"/>
      <c r="I109" s="102"/>
      <c r="J109" s="102"/>
      <c r="O109" s="66" t="str">
        <f>INDEX(ProduitAffiche,ProduitChoix)</f>
        <v>Posta A</v>
      </c>
      <c r="P109" s="67"/>
      <c r="Q109" s="67"/>
      <c r="R109" s="67"/>
      <c r="S109" s="67"/>
      <c r="T109" s="67"/>
      <c r="U109" s="67"/>
      <c r="V109" s="67"/>
      <c r="W109" s="67"/>
      <c r="X109" s="68"/>
      <c r="AB109" s="4">
        <v>55</v>
      </c>
    </row>
    <row r="110" spans="2:28" ht="8.25" customHeight="1" x14ac:dyDescent="0.25">
      <c r="O110" s="69"/>
      <c r="P110" s="70"/>
      <c r="Q110" s="70"/>
      <c r="R110" s="70"/>
      <c r="S110" s="70"/>
      <c r="T110" s="70"/>
      <c r="U110" s="70"/>
      <c r="V110" s="70"/>
      <c r="W110" s="70"/>
      <c r="X110" s="71"/>
      <c r="AB110" s="4">
        <v>56</v>
      </c>
    </row>
    <row r="111" spans="2:28" ht="21.75" customHeight="1" x14ac:dyDescent="0.25">
      <c r="B111" s="42" t="str">
        <f ca="1">OFFSET(B111,-45,0)</f>
        <v>Riferimento cliente:</v>
      </c>
      <c r="C111" s="42"/>
      <c r="D111" s="42"/>
      <c r="E111" s="9"/>
      <c r="F111" s="9"/>
      <c r="G111" s="9"/>
      <c r="H111" s="9"/>
      <c r="I111" s="9"/>
      <c r="J111" s="9"/>
      <c r="O111" s="69"/>
      <c r="P111" s="70"/>
      <c r="Q111" s="70"/>
      <c r="R111" s="70"/>
      <c r="S111" s="70"/>
      <c r="T111" s="70"/>
      <c r="U111" s="70"/>
      <c r="V111" s="70"/>
      <c r="W111" s="70"/>
      <c r="X111" s="71"/>
      <c r="AB111" s="4">
        <v>57</v>
      </c>
    </row>
    <row r="112" spans="2:28" ht="5.25" customHeight="1" x14ac:dyDescent="0.25">
      <c r="B112" s="6"/>
      <c r="C112" s="6"/>
      <c r="D112" s="6"/>
      <c r="E112" s="6"/>
      <c r="F112" s="6"/>
      <c r="G112" s="6"/>
      <c r="H112" s="6"/>
      <c r="I112" s="6"/>
      <c r="J112" s="6"/>
      <c r="O112" s="82" t="str">
        <f>O67</f>
        <v xml:space="preserve"> </v>
      </c>
      <c r="P112" s="83"/>
      <c r="Q112" s="83"/>
      <c r="R112" s="83"/>
      <c r="S112" s="83"/>
      <c r="T112" s="83"/>
      <c r="U112" s="83"/>
      <c r="V112" s="83"/>
      <c r="W112" s="83"/>
      <c r="X112" s="84"/>
      <c r="AB112" s="4">
        <v>5</v>
      </c>
    </row>
    <row r="113" spans="2:28" ht="25.5" customHeight="1" x14ac:dyDescent="0.25">
      <c r="B113" s="43" t="str">
        <f ca="1">IF(OFFSET(B113,-45,0)&lt;&gt;"",OFFSET(B113,-45,0),"")</f>
        <v/>
      </c>
      <c r="C113" s="43"/>
      <c r="D113" s="43"/>
      <c r="E113" s="43"/>
      <c r="F113" s="43"/>
      <c r="G113" s="43"/>
      <c r="H113" s="43"/>
      <c r="I113" s="43"/>
      <c r="J113" s="43"/>
      <c r="O113" s="82"/>
      <c r="P113" s="83"/>
      <c r="Q113" s="83"/>
      <c r="R113" s="83"/>
      <c r="S113" s="83"/>
      <c r="T113" s="83"/>
      <c r="U113" s="83"/>
      <c r="V113" s="83"/>
      <c r="W113" s="83"/>
      <c r="X113" s="84"/>
      <c r="AB113" s="4">
        <v>60</v>
      </c>
    </row>
    <row r="114" spans="2:28" ht="5.25" customHeight="1" x14ac:dyDescent="0.25">
      <c r="B114" s="6"/>
      <c r="C114" s="6"/>
      <c r="D114" s="6"/>
      <c r="E114" s="6"/>
      <c r="F114" s="6"/>
      <c r="G114" s="6"/>
      <c r="H114" s="6"/>
      <c r="I114" s="6"/>
      <c r="J114" s="6"/>
      <c r="O114" s="82"/>
      <c r="P114" s="83"/>
      <c r="Q114" s="83"/>
      <c r="R114" s="83"/>
      <c r="S114" s="83"/>
      <c r="T114" s="83"/>
      <c r="U114" s="83"/>
      <c r="V114" s="83"/>
      <c r="W114" s="83"/>
      <c r="X114" s="84"/>
      <c r="AB114" s="4">
        <v>61</v>
      </c>
    </row>
    <row r="115" spans="2:28" ht="14.25" customHeight="1" x14ac:dyDescent="0.25">
      <c r="B115" s="44" t="str">
        <f ca="1">OFFSET(B115,-45,0)</f>
        <v>Numero riferimento fattura:</v>
      </c>
      <c r="C115" s="44"/>
      <c r="D115" s="44"/>
      <c r="E115" s="44"/>
      <c r="F115" s="9"/>
      <c r="G115" s="9"/>
      <c r="H115" s="9"/>
      <c r="I115" s="9"/>
      <c r="J115" s="9"/>
      <c r="O115" s="82"/>
      <c r="P115" s="83"/>
      <c r="Q115" s="83"/>
      <c r="R115" s="83"/>
      <c r="S115" s="83"/>
      <c r="T115" s="83"/>
      <c r="U115" s="83"/>
      <c r="V115" s="83"/>
      <c r="W115" s="83"/>
      <c r="X115" s="84"/>
      <c r="AB115" s="4">
        <v>62</v>
      </c>
    </row>
    <row r="116" spans="2:28" ht="5.25" customHeight="1" x14ac:dyDescent="0.25">
      <c r="B116" s="6"/>
      <c r="C116" s="6"/>
      <c r="D116" s="6"/>
      <c r="E116" s="6"/>
      <c r="F116" s="6"/>
      <c r="G116" s="6"/>
      <c r="H116" s="6"/>
      <c r="I116" s="6"/>
      <c r="J116" s="6"/>
      <c r="O116" s="13"/>
      <c r="P116" s="14"/>
      <c r="Q116" s="14"/>
      <c r="R116" s="14"/>
      <c r="S116" s="14"/>
      <c r="T116" s="14"/>
      <c r="U116" s="14"/>
      <c r="V116" s="14"/>
      <c r="W116" s="14"/>
      <c r="X116" s="15"/>
      <c r="AB116" s="4">
        <v>63</v>
      </c>
    </row>
    <row r="117" spans="2:28" ht="24.75" customHeight="1" x14ac:dyDescent="0.25">
      <c r="B117" s="43" t="str">
        <f ca="1">IF(OFFSET(B117,-45,0)&lt;&gt;"",OFFSET(B117,-45,0),"")</f>
        <v/>
      </c>
      <c r="C117" s="43"/>
      <c r="D117" s="43"/>
      <c r="E117" s="43"/>
      <c r="F117" s="43"/>
      <c r="G117" s="43"/>
      <c r="H117" s="43"/>
      <c r="I117" s="43"/>
      <c r="J117" s="43"/>
      <c r="O117" s="16" t="str">
        <f ca="1">OFFSET(O117,-45,0)</f>
        <v/>
      </c>
      <c r="P117" s="40" t="str">
        <f ca="1">IF(OFFSET(P117,-45,0)&lt;&gt;"",OFFSET(P117,-45,0),"")</f>
        <v/>
      </c>
      <c r="Q117" s="40"/>
      <c r="R117" s="40"/>
      <c r="S117" s="40"/>
      <c r="T117" s="40"/>
      <c r="U117" s="40"/>
      <c r="V117" s="40"/>
      <c r="W117" s="40"/>
      <c r="X117" s="41"/>
      <c r="AB117" s="4">
        <v>64</v>
      </c>
    </row>
    <row r="118" spans="2:28" ht="5.25" customHeight="1" x14ac:dyDescent="0.25">
      <c r="B118" s="6"/>
      <c r="C118" s="6"/>
      <c r="D118" s="6"/>
      <c r="E118" s="6"/>
      <c r="F118" s="6"/>
      <c r="G118" s="6"/>
      <c r="H118" s="6"/>
      <c r="I118" s="6"/>
      <c r="J118" s="6"/>
      <c r="O118" s="13"/>
      <c r="P118" s="40"/>
      <c r="Q118" s="40"/>
      <c r="R118" s="40"/>
      <c r="S118" s="40"/>
      <c r="T118" s="40"/>
      <c r="U118" s="40"/>
      <c r="V118" s="40"/>
      <c r="W118" s="40"/>
      <c r="X118" s="41"/>
      <c r="AB118" s="4" t="s">
        <v>72</v>
      </c>
    </row>
    <row r="119" spans="2:28" ht="14.25" customHeight="1" x14ac:dyDescent="0.25">
      <c r="B119" s="44" t="str">
        <f ca="1">OFFSET(B119,-45,0)</f>
        <v>Data di accettazione:</v>
      </c>
      <c r="C119" s="44"/>
      <c r="D119" s="9"/>
      <c r="E119" s="9"/>
      <c r="F119" s="9"/>
      <c r="G119" s="9"/>
      <c r="H119" s="9"/>
      <c r="I119" s="9"/>
      <c r="J119" s="9"/>
      <c r="O119" s="13"/>
      <c r="P119" s="40"/>
      <c r="Q119" s="40"/>
      <c r="R119" s="40"/>
      <c r="S119" s="40"/>
      <c r="T119" s="40"/>
      <c r="U119" s="40"/>
      <c r="V119" s="40"/>
      <c r="W119" s="40"/>
      <c r="X119" s="41"/>
      <c r="AB119" s="4">
        <v>65</v>
      </c>
    </row>
    <row r="120" spans="2:28" ht="5.25" customHeight="1" x14ac:dyDescent="0.25">
      <c r="B120" s="6"/>
      <c r="C120" s="6"/>
      <c r="D120" s="6"/>
      <c r="E120" s="6"/>
      <c r="F120" s="6"/>
      <c r="G120" s="6"/>
      <c r="H120" s="6"/>
      <c r="I120" s="6"/>
      <c r="J120" s="6"/>
      <c r="O120" s="13"/>
      <c r="P120" s="14"/>
      <c r="Q120" s="14"/>
      <c r="R120" s="14"/>
      <c r="S120" s="14"/>
      <c r="T120" s="14"/>
      <c r="U120" s="14"/>
      <c r="V120" s="14"/>
      <c r="W120" s="14"/>
      <c r="X120" s="15"/>
      <c r="AB120" s="4">
        <v>66</v>
      </c>
    </row>
    <row r="121" spans="2:28" ht="5.25" customHeight="1" x14ac:dyDescent="0.25">
      <c r="B121" s="60" t="str">
        <f ca="1">IF(OFFSET(B121,-45,0)&lt;&gt;"",OFFSET(B121,-45,0),"")</f>
        <v/>
      </c>
      <c r="C121" s="60"/>
      <c r="D121" s="60"/>
      <c r="E121" s="60"/>
      <c r="F121" s="60"/>
      <c r="G121" s="60"/>
      <c r="H121" s="60"/>
      <c r="I121" s="60"/>
      <c r="J121" s="60"/>
      <c r="O121" s="17"/>
      <c r="P121" s="18"/>
      <c r="Q121" s="18"/>
      <c r="R121" s="18"/>
      <c r="S121" s="18"/>
      <c r="T121" s="18"/>
      <c r="U121" s="18"/>
      <c r="V121" s="18"/>
      <c r="W121" s="18"/>
      <c r="X121" s="19"/>
      <c r="AB121" s="4">
        <v>67</v>
      </c>
    </row>
    <row r="122" spans="2:28" ht="8.25" customHeight="1" x14ac:dyDescent="0.25">
      <c r="B122" s="60"/>
      <c r="C122" s="60"/>
      <c r="D122" s="60"/>
      <c r="E122" s="60"/>
      <c r="F122" s="60"/>
      <c r="G122" s="60"/>
      <c r="H122" s="60"/>
      <c r="I122" s="60"/>
      <c r="J122" s="60"/>
      <c r="AB122" s="4">
        <v>68</v>
      </c>
    </row>
    <row r="123" spans="2:28" ht="5.25" customHeight="1" x14ac:dyDescent="0.25">
      <c r="B123" s="60"/>
      <c r="C123" s="60"/>
      <c r="D123" s="60"/>
      <c r="E123" s="60"/>
      <c r="F123" s="60"/>
      <c r="G123" s="60"/>
      <c r="H123" s="60"/>
      <c r="I123" s="60"/>
      <c r="J123" s="60"/>
      <c r="AB123" s="4" t="s">
        <v>73</v>
      </c>
    </row>
    <row r="124" spans="2:28" ht="14.25" customHeight="1" x14ac:dyDescent="0.25">
      <c r="B124" s="60"/>
      <c r="C124" s="60"/>
      <c r="D124" s="60"/>
      <c r="E124" s="60"/>
      <c r="F124" s="60"/>
      <c r="G124" s="60"/>
      <c r="H124" s="60"/>
      <c r="I124" s="60"/>
      <c r="J124" s="60"/>
      <c r="O124" s="45"/>
      <c r="P124" s="45"/>
      <c r="Q124" s="45"/>
      <c r="R124" s="45"/>
      <c r="S124" s="45"/>
      <c r="T124" s="45"/>
      <c r="U124"/>
      <c r="V124" s="11"/>
      <c r="W124" s="11"/>
      <c r="X124" s="9"/>
      <c r="AB124" s="4" t="s">
        <v>74</v>
      </c>
    </row>
    <row r="125" spans="2:28" ht="5.25" customHeight="1" x14ac:dyDescent="0.25">
      <c r="B125" s="6"/>
      <c r="C125" s="6"/>
      <c r="D125" s="6"/>
      <c r="E125" s="6"/>
      <c r="F125" s="6"/>
      <c r="G125" s="6"/>
      <c r="H125" s="6"/>
      <c r="I125" s="6"/>
      <c r="J125" s="6"/>
      <c r="O125" s="45"/>
      <c r="P125" s="45"/>
      <c r="Q125" s="45"/>
      <c r="R125" s="45"/>
      <c r="S125" s="45"/>
      <c r="T125" s="45"/>
      <c r="U125"/>
      <c r="V125" s="11"/>
      <c r="W125" s="11"/>
      <c r="X125" s="6"/>
      <c r="AB125" s="4">
        <v>69</v>
      </c>
    </row>
    <row r="126" spans="2:28" ht="14.25" customHeight="1" x14ac:dyDescent="0.25">
      <c r="B126" s="44" t="str">
        <f ca="1">OFFSET(B126,-45,0)</f>
        <v>Uffici di accettazione:   (altri ad indicare individualmente)</v>
      </c>
      <c r="C126" s="44"/>
      <c r="D126" s="44"/>
      <c r="E126" s="44"/>
      <c r="F126" s="44"/>
      <c r="G126" s="44"/>
      <c r="H126" s="44"/>
      <c r="I126" s="44"/>
      <c r="J126" s="44"/>
      <c r="O126" s="9" t="s">
        <v>29</v>
      </c>
      <c r="P126" s="9"/>
      <c r="Q126" s="9"/>
      <c r="R126" s="9"/>
      <c r="S126" s="9"/>
      <c r="T126" s="9"/>
      <c r="U126" s="9"/>
      <c r="V126" s="11"/>
      <c r="W126" s="11"/>
      <c r="X126" s="9"/>
      <c r="AB126" s="4" t="s">
        <v>75</v>
      </c>
    </row>
    <row r="127" spans="2:28" ht="5.25" customHeight="1" x14ac:dyDescent="0.25">
      <c r="B127" s="6"/>
      <c r="C127" s="6"/>
      <c r="D127" s="6"/>
      <c r="E127" s="6"/>
      <c r="F127" s="6"/>
      <c r="G127" s="6"/>
      <c r="H127" s="6"/>
      <c r="I127" s="6"/>
      <c r="J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AB127" s="4">
        <v>70</v>
      </c>
    </row>
    <row r="128" spans="2:28" ht="5.25" customHeight="1" x14ac:dyDescent="0.25">
      <c r="B128" s="103" t="str">
        <f ca="1">IF(OFFSET(B128,-45,0)&lt;&gt;"",OFFSET(B128,-45,0),"")</f>
        <v/>
      </c>
      <c r="C128" s="103"/>
      <c r="D128" s="103"/>
      <c r="E128" s="103"/>
      <c r="F128" s="103"/>
      <c r="G128" s="103"/>
      <c r="H128" s="103"/>
      <c r="I128" s="103"/>
      <c r="J128" s="103"/>
      <c r="O128" s="6"/>
      <c r="P128" s="6"/>
      <c r="Q128" s="6"/>
      <c r="R128" s="6"/>
      <c r="S128" s="6"/>
      <c r="T128" s="6"/>
      <c r="U128" s="6"/>
      <c r="V128" s="6"/>
      <c r="X128" s="6"/>
      <c r="AB128" s="4">
        <v>71</v>
      </c>
    </row>
    <row r="129" spans="2:28" ht="21.75" customHeight="1" x14ac:dyDescent="0.25">
      <c r="B129" s="103"/>
      <c r="C129" s="103"/>
      <c r="D129" s="103"/>
      <c r="E129" s="103"/>
      <c r="F129" s="103"/>
      <c r="G129" s="103"/>
      <c r="H129" s="103"/>
      <c r="I129" s="103"/>
      <c r="J129" s="103"/>
      <c r="O129" s="46"/>
      <c r="P129" s="47"/>
      <c r="Q129" s="47"/>
      <c r="R129" s="47"/>
      <c r="S129" s="47"/>
      <c r="T129" s="47"/>
      <c r="U129" s="47"/>
      <c r="V129" s="47"/>
      <c r="W129" s="47"/>
      <c r="X129" s="48"/>
      <c r="AB129" s="4">
        <v>72</v>
      </c>
    </row>
    <row r="130" spans="2:28" ht="9" customHeight="1" x14ac:dyDescent="0.25">
      <c r="B130" s="6"/>
      <c r="C130" s="6"/>
      <c r="D130" s="6"/>
      <c r="E130" s="6"/>
      <c r="F130" s="6"/>
      <c r="G130" s="6"/>
      <c r="H130" s="6"/>
      <c r="I130" s="6"/>
      <c r="J130" s="6"/>
      <c r="O130" s="49"/>
      <c r="P130" s="50"/>
      <c r="Q130" s="50"/>
      <c r="R130" s="50"/>
      <c r="S130" s="50"/>
      <c r="T130" s="50"/>
      <c r="U130" s="50"/>
      <c r="V130" s="50"/>
      <c r="W130" s="50"/>
      <c r="X130" s="51"/>
      <c r="AB130" s="4">
        <v>73</v>
      </c>
    </row>
    <row r="131" spans="2:28" ht="15" customHeight="1" x14ac:dyDescent="0.25">
      <c r="B131" s="58" t="str">
        <f ca="1">OFFSET(B131,-45,0)</f>
        <v>DIM-numero:</v>
      </c>
      <c r="C131" s="58"/>
      <c r="D131" s="9"/>
      <c r="E131" s="62" t="str">
        <f ca="1">IF(OFFSET(E131,-45,0)&lt;&gt;"",OFFSET(E131,-45,0),"")</f>
        <v>9802</v>
      </c>
      <c r="F131" s="62"/>
      <c r="G131" s="62"/>
      <c r="H131" s="62"/>
      <c r="I131" s="62"/>
      <c r="J131" s="62"/>
      <c r="O131" s="49"/>
      <c r="P131" s="50"/>
      <c r="Q131" s="50"/>
      <c r="R131" s="50"/>
      <c r="S131" s="50"/>
      <c r="T131" s="50"/>
      <c r="U131" s="50"/>
      <c r="V131" s="50"/>
      <c r="W131" s="50"/>
      <c r="X131" s="51"/>
      <c r="AB131" s="4">
        <v>74</v>
      </c>
    </row>
    <row r="132" spans="2:28" ht="36" customHeight="1" x14ac:dyDescent="0.25">
      <c r="B132" s="9"/>
      <c r="C132" s="9"/>
      <c r="D132" s="9"/>
      <c r="E132" s="55" t="str">
        <f>Encode1_IT</f>
        <v/>
      </c>
      <c r="F132" s="55"/>
      <c r="G132" s="55"/>
      <c r="H132" s="55"/>
      <c r="I132" s="55"/>
      <c r="J132" s="55"/>
      <c r="O132" s="49"/>
      <c r="P132" s="50"/>
      <c r="Q132" s="50"/>
      <c r="R132" s="50"/>
      <c r="S132" s="50"/>
      <c r="T132" s="50"/>
      <c r="U132" s="50"/>
      <c r="V132" s="50"/>
      <c r="W132" s="50"/>
      <c r="X132" s="51"/>
      <c r="AB132" s="4">
        <v>75</v>
      </c>
    </row>
    <row r="133" spans="2:28" ht="14.25" customHeight="1" x14ac:dyDescent="0.25">
      <c r="B133" s="44" t="str">
        <f ca="1">OFFSET(B133,-45,0)</f>
        <v xml:space="preserve">                   Pal/SB numero:           Totale Pal/SB:</v>
      </c>
      <c r="C133" s="44"/>
      <c r="D133" s="44"/>
      <c r="E133" s="44"/>
      <c r="F133" s="44"/>
      <c r="G133" s="44"/>
      <c r="H133" s="44"/>
      <c r="I133" s="44"/>
      <c r="J133" s="9"/>
      <c r="O133" s="49"/>
      <c r="P133" s="50"/>
      <c r="Q133" s="50"/>
      <c r="R133" s="50"/>
      <c r="S133" s="50"/>
      <c r="T133" s="50"/>
      <c r="U133" s="50"/>
      <c r="V133" s="50"/>
      <c r="W133" s="50"/>
      <c r="X133" s="51"/>
      <c r="AB133" s="4">
        <v>76</v>
      </c>
    </row>
    <row r="134" spans="2:28" ht="37.5" customHeight="1" x14ac:dyDescent="0.25">
      <c r="B134" s="9"/>
      <c r="C134" s="56">
        <f ca="1">IF(OFFSET(C134,-45,0)&lt;&gt;"",OFFSET(C134,-45,0),"")</f>
        <v>1</v>
      </c>
      <c r="D134" s="56"/>
      <c r="E134" s="56"/>
      <c r="F134" s="9"/>
      <c r="G134" s="57">
        <f ca="1">IF(OFFSET(G134,-45,0)&lt;&gt;"",OFFSET(G134,-45,0),"")</f>
        <v>1</v>
      </c>
      <c r="H134" s="57"/>
      <c r="I134" s="9"/>
      <c r="J134" s="9"/>
      <c r="O134" s="49"/>
      <c r="P134" s="50"/>
      <c r="Q134" s="50"/>
      <c r="R134" s="50"/>
      <c r="S134" s="50"/>
      <c r="T134" s="50"/>
      <c r="U134" s="50"/>
      <c r="V134" s="50"/>
      <c r="W134" s="50"/>
      <c r="X134" s="51"/>
      <c r="AB134" s="4">
        <v>77</v>
      </c>
    </row>
    <row r="135" spans="2:28" ht="13.5" customHeight="1" x14ac:dyDescent="0.25">
      <c r="B135" s="9"/>
      <c r="C135" s="9"/>
      <c r="D135" s="9"/>
      <c r="E135" s="9"/>
      <c r="F135" s="9"/>
      <c r="G135" s="9"/>
      <c r="H135" s="9"/>
      <c r="I135" s="9"/>
      <c r="J135" s="9"/>
      <c r="O135" s="49"/>
      <c r="P135" s="50"/>
      <c r="Q135" s="50"/>
      <c r="R135" s="50"/>
      <c r="S135" s="50"/>
      <c r="T135" s="50"/>
      <c r="U135" s="50"/>
      <c r="V135" s="50"/>
      <c r="W135" s="50"/>
      <c r="X135" s="51"/>
      <c r="AB135" s="4">
        <v>7</v>
      </c>
    </row>
    <row r="136" spans="2:28" ht="20.25" customHeight="1" x14ac:dyDescent="0.25">
      <c r="B136" s="58" t="str">
        <f ca="1">OFFSET(B136,-45,0)</f>
        <v>Numero di envii sul Pal/SB</v>
      </c>
      <c r="C136" s="58"/>
      <c r="D136" s="58"/>
      <c r="E136" s="58"/>
      <c r="F136" s="58"/>
      <c r="G136" s="59" t="str">
        <f ca="1">IF(OFFSET(G136,-45,0)&lt;&gt;"",OFFSET(G136,-45,0),"")</f>
        <v/>
      </c>
      <c r="H136" s="59"/>
      <c r="I136" s="9"/>
      <c r="J136" s="9"/>
      <c r="O136" s="52"/>
      <c r="P136" s="53"/>
      <c r="Q136" s="53"/>
      <c r="R136" s="53"/>
      <c r="S136" s="53"/>
      <c r="T136" s="53"/>
      <c r="U136" s="53"/>
      <c r="V136" s="53"/>
      <c r="W136" s="53"/>
      <c r="X136" s="54"/>
      <c r="AB136" s="20">
        <v>80</v>
      </c>
    </row>
    <row r="137" spans="2:28" x14ac:dyDescent="0.25">
      <c r="AB137" s="20">
        <v>81</v>
      </c>
    </row>
    <row r="138" spans="2:28" x14ac:dyDescent="0.25">
      <c r="AB138" s="20">
        <v>82</v>
      </c>
    </row>
    <row r="139" spans="2:28" x14ac:dyDescent="0.25">
      <c r="AB139" s="20">
        <v>83</v>
      </c>
    </row>
    <row r="140" spans="2:28" x14ac:dyDescent="0.25">
      <c r="AB140" s="20">
        <v>84</v>
      </c>
    </row>
    <row r="141" spans="2:28" x14ac:dyDescent="0.25">
      <c r="AB141" s="20">
        <v>85</v>
      </c>
    </row>
    <row r="142" spans="2:28" x14ac:dyDescent="0.25">
      <c r="AB142" s="20">
        <v>86</v>
      </c>
    </row>
    <row r="143" spans="2:28" x14ac:dyDescent="0.25">
      <c r="AB143" s="20">
        <v>87</v>
      </c>
    </row>
    <row r="144" spans="2:28" x14ac:dyDescent="0.25">
      <c r="AB144" s="20">
        <v>88</v>
      </c>
    </row>
    <row r="145" spans="28:28" x14ac:dyDescent="0.25">
      <c r="AB145" s="20">
        <v>89</v>
      </c>
    </row>
    <row r="146" spans="28:28" x14ac:dyDescent="0.25">
      <c r="AB146" s="20">
        <v>8</v>
      </c>
    </row>
    <row r="147" spans="28:28" x14ac:dyDescent="0.25">
      <c r="AB147" s="20">
        <v>90</v>
      </c>
    </row>
    <row r="148" spans="28:28" x14ac:dyDescent="0.25">
      <c r="AB148" s="20">
        <v>91</v>
      </c>
    </row>
    <row r="149" spans="28:28" x14ac:dyDescent="0.25">
      <c r="AB149" s="20">
        <v>92</v>
      </c>
    </row>
    <row r="150" spans="28:28" x14ac:dyDescent="0.25">
      <c r="AB150" s="20">
        <v>93</v>
      </c>
    </row>
    <row r="151" spans="28:28" x14ac:dyDescent="0.25">
      <c r="AB151" s="20" t="s">
        <v>76</v>
      </c>
    </row>
    <row r="152" spans="28:28" x14ac:dyDescent="0.25">
      <c r="AB152" s="20">
        <v>94</v>
      </c>
    </row>
    <row r="153" spans="28:28" x14ac:dyDescent="0.25">
      <c r="AB153" s="20">
        <v>95</v>
      </c>
    </row>
    <row r="154" spans="28:28" x14ac:dyDescent="0.25">
      <c r="AB154" s="20">
        <v>96</v>
      </c>
    </row>
    <row r="155" spans="28:28" x14ac:dyDescent="0.25">
      <c r="AB155" s="20">
        <v>9</v>
      </c>
    </row>
    <row r="156" spans="28:28" x14ac:dyDescent="0.25">
      <c r="AB156" s="20" t="s">
        <v>77</v>
      </c>
    </row>
  </sheetData>
  <sheetProtection algorithmName="SHA-512" hashValue="hvpQdryZAZ7zNG3u347PQqfsAxjxCkuCFC7YD8EMsE7lA8XPwqobGifKstUkqc6tHRiClpLnRhXlldRxDUbXGw==" saltValue="TaNCUstIife2A9la0Ar7uw==" spinCount="100000" sheet="1" objects="1" scenarios="1"/>
  <mergeCells count="101">
    <mergeCell ref="G134:H134"/>
    <mergeCell ref="B136:F136"/>
    <mergeCell ref="G136:H136"/>
    <mergeCell ref="B21:E21"/>
    <mergeCell ref="B29:E29"/>
    <mergeCell ref="B121:J124"/>
    <mergeCell ref="O124:T125"/>
    <mergeCell ref="B126:J126"/>
    <mergeCell ref="B128:J129"/>
    <mergeCell ref="O129:X136"/>
    <mergeCell ref="B131:C131"/>
    <mergeCell ref="E131:J131"/>
    <mergeCell ref="E132:J132"/>
    <mergeCell ref="B133:I133"/>
    <mergeCell ref="C134:E134"/>
    <mergeCell ref="O112:X115"/>
    <mergeCell ref="B113:J113"/>
    <mergeCell ref="B115:E115"/>
    <mergeCell ref="B117:J117"/>
    <mergeCell ref="P117:X119"/>
    <mergeCell ref="B119:C119"/>
    <mergeCell ref="B98:J100"/>
    <mergeCell ref="T98:X100"/>
    <mergeCell ref="S102:W106"/>
    <mergeCell ref="B103:B104"/>
    <mergeCell ref="O104:O106"/>
    <mergeCell ref="B106:J109"/>
    <mergeCell ref="O109:X111"/>
    <mergeCell ref="B111:D111"/>
    <mergeCell ref="G89:H89"/>
    <mergeCell ref="B91:F91"/>
    <mergeCell ref="G91:H91"/>
    <mergeCell ref="B92:X92"/>
    <mergeCell ref="B94:C96"/>
    <mergeCell ref="Q95:S97"/>
    <mergeCell ref="T95:W97"/>
    <mergeCell ref="B76:J79"/>
    <mergeCell ref="O79:T80"/>
    <mergeCell ref="B81:J81"/>
    <mergeCell ref="B83:J84"/>
    <mergeCell ref="O84:X91"/>
    <mergeCell ref="B86:C86"/>
    <mergeCell ref="E86:J86"/>
    <mergeCell ref="E87:J87"/>
    <mergeCell ref="B88:I88"/>
    <mergeCell ref="C89:E89"/>
    <mergeCell ref="O67:X70"/>
    <mergeCell ref="B68:J68"/>
    <mergeCell ref="B70:E70"/>
    <mergeCell ref="B72:J72"/>
    <mergeCell ref="P72:X74"/>
    <mergeCell ref="B74:C74"/>
    <mergeCell ref="S57:W61"/>
    <mergeCell ref="B58:B59"/>
    <mergeCell ref="O59:O61"/>
    <mergeCell ref="B61:J64"/>
    <mergeCell ref="O64:X66"/>
    <mergeCell ref="B66:D66"/>
    <mergeCell ref="G46:H46"/>
    <mergeCell ref="B47:X47"/>
    <mergeCell ref="B49:C51"/>
    <mergeCell ref="Q50:S52"/>
    <mergeCell ref="T50:W52"/>
    <mergeCell ref="B53:J55"/>
    <mergeCell ref="T53:X55"/>
    <mergeCell ref="B36:J36"/>
    <mergeCell ref="B38:J39"/>
    <mergeCell ref="O39:X46"/>
    <mergeCell ref="B41:C41"/>
    <mergeCell ref="E41:J41"/>
    <mergeCell ref="E42:J42"/>
    <mergeCell ref="B43:I43"/>
    <mergeCell ref="C44:E44"/>
    <mergeCell ref="G44:H44"/>
    <mergeCell ref="B46:F46"/>
    <mergeCell ref="B31:J34"/>
    <mergeCell ref="O34:O35"/>
    <mergeCell ref="P34:P35"/>
    <mergeCell ref="Q34:Q35"/>
    <mergeCell ref="S34:S35"/>
    <mergeCell ref="U34:U35"/>
    <mergeCell ref="O22:X25"/>
    <mergeCell ref="B23:J23"/>
    <mergeCell ref="B25:E25"/>
    <mergeCell ref="B27:J27"/>
    <mergeCell ref="P27:X29"/>
    <mergeCell ref="B7:J10"/>
    <mergeCell ref="T7:W10"/>
    <mergeCell ref="O11:Q11"/>
    <mergeCell ref="S12:W16"/>
    <mergeCell ref="B13:B14"/>
    <mergeCell ref="O14:O16"/>
    <mergeCell ref="B16:J19"/>
    <mergeCell ref="O19:X21"/>
    <mergeCell ref="B1:X1"/>
    <mergeCell ref="J2:L4"/>
    <mergeCell ref="B3:C5"/>
    <mergeCell ref="O3:O5"/>
    <mergeCell ref="P4:P6"/>
    <mergeCell ref="Q4:S6"/>
    <mergeCell ref="T4:W6"/>
  </mergeCells>
  <conditionalFormatting sqref="S12">
    <cfRule type="expression" dxfId="8" priority="7" stopIfTrue="1">
      <formula>OR(ProduitChoix=3,ProduitChoix=10,ProduitChoix=12)</formula>
    </cfRule>
    <cfRule type="expression" dxfId="0" priority="8" stopIfTrue="1">
      <formula>OR(ProduitChoix=4,ProduitChoix=5,ProduitChoix=9)</formula>
    </cfRule>
    <cfRule type="expression" dxfId="7" priority="9" stopIfTrue="1">
      <formula>OR(ProduitChoix=2,ProduitChoix=8,ProduitChoix=11)</formula>
    </cfRule>
  </conditionalFormatting>
  <conditionalFormatting sqref="S57">
    <cfRule type="expression" dxfId="6" priority="4" stopIfTrue="1">
      <formula>OR(ProduitChoix=3,ProduitChoix=10,ProduitChoix=12)</formula>
    </cfRule>
    <cfRule type="expression" dxfId="5" priority="5" stopIfTrue="1">
      <formula>OR(ProduitChoix=4,ProduitChoix=5)</formula>
    </cfRule>
    <cfRule type="expression" dxfId="4" priority="6" stopIfTrue="1">
      <formula>OR(ProduitChoix=2,ProduitChoix=8,ProduitChoix=11)</formula>
    </cfRule>
  </conditionalFormatting>
  <conditionalFormatting sqref="S102">
    <cfRule type="expression" dxfId="3" priority="1" stopIfTrue="1">
      <formula>OR(ProduitChoix=3,ProduitChoix=10,ProduitChoix=12)</formula>
    </cfRule>
    <cfRule type="expression" dxfId="2" priority="2" stopIfTrue="1">
      <formula>OR(ProduitChoix=4,ProduitChoix=5)</formula>
    </cfRule>
    <cfRule type="expression" dxfId="1" priority="3" stopIfTrue="1">
      <formula>OR(ProduitChoix=2,ProduitChoix=8,ProduitChoix=11)</formula>
    </cfRule>
  </conditionalFormatting>
  <dataValidations count="4">
    <dataValidation allowBlank="1" showInputMessage="1" showErrorMessage="1" prompt="Neu Zeile mit Alt+Enter" sqref="B16 B7" xr:uid="{00000000-0002-0000-0600-000000000000}"/>
    <dataValidation type="list" showInputMessage="1" showErrorMessage="1" error="Product missing" sqref="O11:Q11" xr:uid="{00000000-0002-0000-0600-000001000000}">
      <formula1>ProduitsNom</formula1>
    </dataValidation>
    <dataValidation operator="greaterThanOrEqual" allowBlank="1" showInputMessage="1" showErrorMessage="1" sqref="P27:X29 P72:X74 P117:X119" xr:uid="{00000000-0002-0000-0600-000002000000}"/>
    <dataValidation type="list" showInputMessage="1" showErrorMessage="1" sqref="O34" xr:uid="{00000000-0002-0000-0600-000003000000}">
      <formula1>PLZlist</formula1>
    </dataValidation>
  </dataValidations>
  <printOptions horizontalCentered="1" verticalCentered="1"/>
  <pageMargins left="0.25" right="0.25" top="0.75" bottom="0.75" header="0.3" footer="0.3"/>
  <pageSetup paperSize="9" scale="73" fitToHeight="3" orientation="landscape" horizontalDpi="1200" verticalDpi="1200" r:id="rId1"/>
  <headerFooter>
    <oddHeader>&amp;L&amp;G&amp;R&amp;G</oddHeader>
    <oddFooter>&amp;R&amp;"Arial,Normal"&amp;5&amp;P/&amp;N</oddFooter>
  </headerFooter>
  <rowBreaks count="2" manualBreakCount="2">
    <brk id="46" max="16383" man="1"/>
    <brk id="91" max="16383" man="1"/>
  </rowBreak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5"/>
  <sheetViews>
    <sheetView topLeftCell="A19" workbookViewId="0">
      <selection activeCell="O11" sqref="O11:Q11"/>
    </sheetView>
  </sheetViews>
  <sheetFormatPr baseColWidth="10" defaultColWidth="12" defaultRowHeight="13.2" x14ac:dyDescent="0.25"/>
  <cols>
    <col min="1" max="1" width="21.77734375" customWidth="1"/>
    <col min="2" max="2" width="20.77734375" bestFit="1" customWidth="1"/>
    <col min="7" max="7" width="26.109375" customWidth="1"/>
  </cols>
  <sheetData>
    <row r="1" spans="1:4" x14ac:dyDescent="0.25">
      <c r="A1" s="3" t="str">
        <f>CodeBare1_IT</f>
        <v>9802</v>
      </c>
      <c r="B1" t="str">
        <f>TRIM(A1)</f>
        <v>9802</v>
      </c>
      <c r="C1" t="str">
        <f>SUBSTITUTE(B1,".","")</f>
        <v>9802</v>
      </c>
    </row>
    <row r="2" spans="1:4" x14ac:dyDescent="0.25">
      <c r="A2" t="str">
        <f>SUBSTITUTE(C1," ","")</f>
        <v>9802</v>
      </c>
      <c r="B2" s="1"/>
    </row>
    <row r="4" spans="1:4" x14ac:dyDescent="0.25">
      <c r="A4" t="s">
        <v>78</v>
      </c>
      <c r="B4">
        <v>18</v>
      </c>
      <c r="C4">
        <f>LEN(A2)</f>
        <v>4</v>
      </c>
      <c r="D4" t="b">
        <f>B4=C4</f>
        <v>0</v>
      </c>
    </row>
    <row r="6" spans="1:4" x14ac:dyDescent="0.25">
      <c r="A6" t="s">
        <v>79</v>
      </c>
      <c r="B6" t="s">
        <v>80</v>
      </c>
      <c r="C6" t="s">
        <v>81</v>
      </c>
      <c r="D6" t="s">
        <v>82</v>
      </c>
    </row>
    <row r="7" spans="1:4" x14ac:dyDescent="0.25">
      <c r="A7">
        <v>1</v>
      </c>
      <c r="B7" t="str">
        <f>MID($A$2,A7,1)</f>
        <v>9</v>
      </c>
      <c r="C7">
        <f>VALUE(B7)</f>
        <v>9</v>
      </c>
      <c r="D7" t="b">
        <f>ISNUMBER(C7)</f>
        <v>1</v>
      </c>
    </row>
    <row r="8" spans="1:4" x14ac:dyDescent="0.25">
      <c r="A8">
        <v>2</v>
      </c>
      <c r="B8" t="str">
        <f t="shared" ref="B8:B24" si="0">MID($A$2,A8,1)</f>
        <v>8</v>
      </c>
      <c r="C8">
        <f t="shared" ref="C8:C24" si="1">VALUE(B8)</f>
        <v>8</v>
      </c>
      <c r="D8" t="b">
        <f t="shared" ref="D8:D24" si="2">ISNUMBER(C8)</f>
        <v>1</v>
      </c>
    </row>
    <row r="9" spans="1:4" x14ac:dyDescent="0.25">
      <c r="A9">
        <v>3</v>
      </c>
      <c r="B9" t="str">
        <f t="shared" si="0"/>
        <v>0</v>
      </c>
      <c r="C9">
        <f t="shared" si="1"/>
        <v>0</v>
      </c>
      <c r="D9" t="b">
        <f t="shared" si="2"/>
        <v>1</v>
      </c>
    </row>
    <row r="10" spans="1:4" x14ac:dyDescent="0.25">
      <c r="A10">
        <v>4</v>
      </c>
      <c r="B10" t="str">
        <f t="shared" si="0"/>
        <v>2</v>
      </c>
      <c r="C10">
        <f t="shared" si="1"/>
        <v>2</v>
      </c>
      <c r="D10" t="b">
        <f t="shared" si="2"/>
        <v>1</v>
      </c>
    </row>
    <row r="11" spans="1:4" x14ac:dyDescent="0.25">
      <c r="A11">
        <v>5</v>
      </c>
      <c r="B11" t="str">
        <f t="shared" si="0"/>
        <v/>
      </c>
      <c r="C11" t="e">
        <f t="shared" si="1"/>
        <v>#VALUE!</v>
      </c>
      <c r="D11" t="b">
        <f t="shared" si="2"/>
        <v>0</v>
      </c>
    </row>
    <row r="12" spans="1:4" x14ac:dyDescent="0.25">
      <c r="A12">
        <v>6</v>
      </c>
      <c r="B12" t="str">
        <f t="shared" si="0"/>
        <v/>
      </c>
      <c r="C12" t="e">
        <f t="shared" si="1"/>
        <v>#VALUE!</v>
      </c>
      <c r="D12" t="b">
        <f t="shared" si="2"/>
        <v>0</v>
      </c>
    </row>
    <row r="13" spans="1:4" x14ac:dyDescent="0.25">
      <c r="A13">
        <v>7</v>
      </c>
      <c r="B13" t="str">
        <f t="shared" si="0"/>
        <v/>
      </c>
      <c r="C13" t="e">
        <f t="shared" si="1"/>
        <v>#VALUE!</v>
      </c>
      <c r="D13" t="b">
        <f t="shared" si="2"/>
        <v>0</v>
      </c>
    </row>
    <row r="14" spans="1:4" x14ac:dyDescent="0.25">
      <c r="A14">
        <v>8</v>
      </c>
      <c r="B14" t="str">
        <f t="shared" si="0"/>
        <v/>
      </c>
      <c r="C14" t="e">
        <f t="shared" si="1"/>
        <v>#VALUE!</v>
      </c>
      <c r="D14" t="b">
        <f t="shared" si="2"/>
        <v>0</v>
      </c>
    </row>
    <row r="15" spans="1:4" x14ac:dyDescent="0.25">
      <c r="A15">
        <v>9</v>
      </c>
      <c r="B15" t="str">
        <f t="shared" si="0"/>
        <v/>
      </c>
      <c r="C15" t="e">
        <f t="shared" si="1"/>
        <v>#VALUE!</v>
      </c>
      <c r="D15" t="b">
        <f t="shared" si="2"/>
        <v>0</v>
      </c>
    </row>
    <row r="16" spans="1:4" x14ac:dyDescent="0.25">
      <c r="A16">
        <v>10</v>
      </c>
      <c r="B16" t="str">
        <f t="shared" si="0"/>
        <v/>
      </c>
      <c r="C16" t="e">
        <f t="shared" si="1"/>
        <v>#VALUE!</v>
      </c>
      <c r="D16" t="b">
        <f t="shared" si="2"/>
        <v>0</v>
      </c>
    </row>
    <row r="17" spans="1:5" x14ac:dyDescent="0.25">
      <c r="A17">
        <v>11</v>
      </c>
      <c r="B17" t="str">
        <f t="shared" si="0"/>
        <v/>
      </c>
      <c r="C17" t="e">
        <f t="shared" si="1"/>
        <v>#VALUE!</v>
      </c>
      <c r="D17" t="b">
        <f t="shared" si="2"/>
        <v>0</v>
      </c>
    </row>
    <row r="18" spans="1:5" x14ac:dyDescent="0.25">
      <c r="A18">
        <v>12</v>
      </c>
      <c r="B18" t="str">
        <f t="shared" si="0"/>
        <v/>
      </c>
      <c r="C18" t="e">
        <f t="shared" si="1"/>
        <v>#VALUE!</v>
      </c>
      <c r="D18" t="b">
        <f t="shared" si="2"/>
        <v>0</v>
      </c>
    </row>
    <row r="19" spans="1:5" x14ac:dyDescent="0.25">
      <c r="A19">
        <v>13</v>
      </c>
      <c r="B19" t="str">
        <f t="shared" si="0"/>
        <v/>
      </c>
      <c r="C19" t="e">
        <f t="shared" si="1"/>
        <v>#VALUE!</v>
      </c>
      <c r="D19" t="b">
        <f t="shared" si="2"/>
        <v>0</v>
      </c>
    </row>
    <row r="20" spans="1:5" x14ac:dyDescent="0.25">
      <c r="A20">
        <v>14</v>
      </c>
      <c r="B20" t="str">
        <f t="shared" si="0"/>
        <v/>
      </c>
      <c r="C20" t="e">
        <f t="shared" si="1"/>
        <v>#VALUE!</v>
      </c>
      <c r="D20" t="b">
        <f t="shared" si="2"/>
        <v>0</v>
      </c>
    </row>
    <row r="21" spans="1:5" x14ac:dyDescent="0.25">
      <c r="A21">
        <v>15</v>
      </c>
      <c r="B21" t="str">
        <f t="shared" si="0"/>
        <v/>
      </c>
      <c r="C21" t="e">
        <f t="shared" si="1"/>
        <v>#VALUE!</v>
      </c>
      <c r="D21" t="b">
        <f t="shared" si="2"/>
        <v>0</v>
      </c>
    </row>
    <row r="22" spans="1:5" x14ac:dyDescent="0.25">
      <c r="A22">
        <v>16</v>
      </c>
      <c r="B22" t="str">
        <f t="shared" si="0"/>
        <v/>
      </c>
      <c r="C22" t="e">
        <f t="shared" si="1"/>
        <v>#VALUE!</v>
      </c>
      <c r="D22" t="b">
        <f t="shared" si="2"/>
        <v>0</v>
      </c>
    </row>
    <row r="23" spans="1:5" x14ac:dyDescent="0.25">
      <c r="A23">
        <v>17</v>
      </c>
      <c r="B23" t="str">
        <f t="shared" si="0"/>
        <v/>
      </c>
      <c r="C23" t="e">
        <f t="shared" si="1"/>
        <v>#VALUE!</v>
      </c>
      <c r="D23" t="b">
        <f t="shared" si="2"/>
        <v>0</v>
      </c>
    </row>
    <row r="24" spans="1:5" x14ac:dyDescent="0.25">
      <c r="A24">
        <v>18</v>
      </c>
      <c r="B24" t="str">
        <f t="shared" si="0"/>
        <v/>
      </c>
      <c r="C24" t="e">
        <f t="shared" si="1"/>
        <v>#VALUE!</v>
      </c>
      <c r="D24" t="b">
        <f t="shared" si="2"/>
        <v>0</v>
      </c>
    </row>
    <row r="26" spans="1:5" x14ac:dyDescent="0.25">
      <c r="A26" t="s">
        <v>83</v>
      </c>
      <c r="D26" t="b">
        <f>AND(D7:D24)</f>
        <v>0</v>
      </c>
    </row>
    <row r="27" spans="1:5" x14ac:dyDescent="0.25">
      <c r="A27" t="s">
        <v>84</v>
      </c>
      <c r="D27" t="b">
        <f>AND(D4,D26)</f>
        <v>0</v>
      </c>
    </row>
    <row r="29" spans="1:5" x14ac:dyDescent="0.25">
      <c r="A29" t="s">
        <v>85</v>
      </c>
      <c r="B29" t="str">
        <f>CHAR(205)</f>
        <v>Í</v>
      </c>
    </row>
    <row r="30" spans="1:5" x14ac:dyDescent="0.25">
      <c r="A30" t="s">
        <v>86</v>
      </c>
      <c r="B30" t="str">
        <f>CHAR(206)</f>
        <v>Î</v>
      </c>
    </row>
    <row r="32" spans="1:5" x14ac:dyDescent="0.25">
      <c r="A32" t="s">
        <v>79</v>
      </c>
      <c r="B32" t="s">
        <v>87</v>
      </c>
      <c r="C32" t="s">
        <v>88</v>
      </c>
      <c r="D32" t="s">
        <v>89</v>
      </c>
      <c r="E32" t="s">
        <v>90</v>
      </c>
    </row>
    <row r="33" spans="1:7" x14ac:dyDescent="0.25">
      <c r="A33">
        <v>1</v>
      </c>
      <c r="B33">
        <f>VALUE(MID($A$2,A33,2))</f>
        <v>98</v>
      </c>
      <c r="C33" t="str">
        <f>IF(B33=0,CHAR(194),IF(B33&gt;94,CHAR(B33+100),CHAR(B33+32)))</f>
        <v>Æ</v>
      </c>
      <c r="D33">
        <v>1</v>
      </c>
      <c r="E33">
        <f>B33*D33</f>
        <v>98</v>
      </c>
    </row>
    <row r="34" spans="1:7" x14ac:dyDescent="0.25">
      <c r="A34">
        <v>3</v>
      </c>
      <c r="B34">
        <f t="shared" ref="B34:B41" si="3">VALUE(MID($A$2,A34,2))</f>
        <v>2</v>
      </c>
      <c r="C34" t="str">
        <f t="shared" ref="C34:C43" si="4">IF(B34=0,CHAR(194),IF(B34&gt;94,CHAR(B34+100),CHAR(B34+32)))</f>
        <v>"</v>
      </c>
      <c r="D34">
        <v>2</v>
      </c>
      <c r="E34">
        <f t="shared" ref="E34:E41" si="5">B34*D34</f>
        <v>4</v>
      </c>
    </row>
    <row r="35" spans="1:7" x14ac:dyDescent="0.25">
      <c r="A35">
        <v>5</v>
      </c>
      <c r="B35" t="e">
        <f t="shared" si="3"/>
        <v>#VALUE!</v>
      </c>
      <c r="C35" t="e">
        <f t="shared" si="4"/>
        <v>#VALUE!</v>
      </c>
      <c r="D35">
        <v>3</v>
      </c>
      <c r="E35" t="e">
        <f t="shared" si="5"/>
        <v>#VALUE!</v>
      </c>
    </row>
    <row r="36" spans="1:7" x14ac:dyDescent="0.25">
      <c r="A36">
        <v>7</v>
      </c>
      <c r="B36" t="e">
        <f t="shared" si="3"/>
        <v>#VALUE!</v>
      </c>
      <c r="C36" t="e">
        <f t="shared" si="4"/>
        <v>#VALUE!</v>
      </c>
      <c r="D36">
        <v>4</v>
      </c>
      <c r="E36" t="e">
        <f t="shared" si="5"/>
        <v>#VALUE!</v>
      </c>
    </row>
    <row r="37" spans="1:7" x14ac:dyDescent="0.25">
      <c r="A37">
        <v>9</v>
      </c>
      <c r="B37" t="e">
        <f t="shared" si="3"/>
        <v>#VALUE!</v>
      </c>
      <c r="C37" t="e">
        <f t="shared" si="4"/>
        <v>#VALUE!</v>
      </c>
      <c r="D37">
        <v>5</v>
      </c>
      <c r="E37" t="e">
        <f t="shared" si="5"/>
        <v>#VALUE!</v>
      </c>
    </row>
    <row r="38" spans="1:7" x14ac:dyDescent="0.25">
      <c r="A38">
        <v>11</v>
      </c>
      <c r="B38" t="e">
        <f t="shared" si="3"/>
        <v>#VALUE!</v>
      </c>
      <c r="C38" t="e">
        <f t="shared" si="4"/>
        <v>#VALUE!</v>
      </c>
      <c r="D38">
        <v>6</v>
      </c>
      <c r="E38" t="e">
        <f t="shared" si="5"/>
        <v>#VALUE!</v>
      </c>
    </row>
    <row r="39" spans="1:7" x14ac:dyDescent="0.25">
      <c r="A39">
        <v>13</v>
      </c>
      <c r="B39" t="e">
        <f t="shared" si="3"/>
        <v>#VALUE!</v>
      </c>
      <c r="C39" t="e">
        <f t="shared" si="4"/>
        <v>#VALUE!</v>
      </c>
      <c r="D39">
        <v>7</v>
      </c>
      <c r="E39" t="e">
        <f t="shared" si="5"/>
        <v>#VALUE!</v>
      </c>
    </row>
    <row r="40" spans="1:7" x14ac:dyDescent="0.25">
      <c r="A40">
        <v>15</v>
      </c>
      <c r="B40" t="e">
        <f t="shared" si="3"/>
        <v>#VALUE!</v>
      </c>
      <c r="C40" t="e">
        <f t="shared" si="4"/>
        <v>#VALUE!</v>
      </c>
      <c r="D40">
        <v>8</v>
      </c>
      <c r="E40" t="e">
        <f t="shared" si="5"/>
        <v>#VALUE!</v>
      </c>
    </row>
    <row r="41" spans="1:7" x14ac:dyDescent="0.25">
      <c r="A41">
        <v>17</v>
      </c>
      <c r="B41" t="e">
        <f t="shared" si="3"/>
        <v>#VALUE!</v>
      </c>
      <c r="C41" t="e">
        <f t="shared" si="4"/>
        <v>#VALUE!</v>
      </c>
      <c r="D41">
        <v>9</v>
      </c>
      <c r="E41" t="e">
        <f t="shared" si="5"/>
        <v>#VALUE!</v>
      </c>
    </row>
    <row r="42" spans="1:7" x14ac:dyDescent="0.25">
      <c r="A42" t="s">
        <v>85</v>
      </c>
      <c r="E42">
        <v>105</v>
      </c>
    </row>
    <row r="43" spans="1:7" x14ac:dyDescent="0.25">
      <c r="A43" t="s">
        <v>90</v>
      </c>
      <c r="B43" t="e">
        <f>MOD(E43,103)</f>
        <v>#VALUE!</v>
      </c>
      <c r="C43" t="e">
        <f t="shared" si="4"/>
        <v>#VALUE!</v>
      </c>
      <c r="E43" t="e">
        <f>SUM(E33:E42)</f>
        <v>#VALUE!</v>
      </c>
    </row>
    <row r="44" spans="1:7" x14ac:dyDescent="0.25">
      <c r="G44" s="2"/>
    </row>
    <row r="45" spans="1:7" x14ac:dyDescent="0.25">
      <c r="A45" t="s">
        <v>91</v>
      </c>
      <c r="B45" t="str">
        <f>IF(D27,CONCATENATE(B29,C33,C34,C35,C36,C37,C38,C39,C40,C41,C43,B30),"")</f>
        <v/>
      </c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5"/>
  <sheetViews>
    <sheetView workbookViewId="0">
      <selection activeCell="O11" sqref="O11:Q11"/>
    </sheetView>
  </sheetViews>
  <sheetFormatPr baseColWidth="10" defaultColWidth="12" defaultRowHeight="13.2" x14ac:dyDescent="0.25"/>
  <cols>
    <col min="1" max="1" width="21.77734375" customWidth="1"/>
    <col min="2" max="2" width="20.77734375" bestFit="1" customWidth="1"/>
    <col min="7" max="7" width="26.109375" customWidth="1"/>
  </cols>
  <sheetData>
    <row r="1" spans="1:4" x14ac:dyDescent="0.25">
      <c r="A1" s="3">
        <f>CodeBare2_IT</f>
        <v>0</v>
      </c>
      <c r="B1" t="str">
        <f>TRIM(A1)</f>
        <v>0</v>
      </c>
      <c r="C1" t="str">
        <f>SUBSTITUTE(B1,".","")</f>
        <v>0</v>
      </c>
    </row>
    <row r="2" spans="1:4" x14ac:dyDescent="0.25">
      <c r="A2" t="str">
        <f>SUBSTITUTE(C1," ","")</f>
        <v>0</v>
      </c>
      <c r="B2" s="1"/>
    </row>
    <row r="4" spans="1:4" x14ac:dyDescent="0.25">
      <c r="A4" t="s">
        <v>78</v>
      </c>
      <c r="B4">
        <v>18</v>
      </c>
      <c r="C4">
        <f>LEN(A2)</f>
        <v>1</v>
      </c>
      <c r="D4" t="b">
        <f>B4=C4</f>
        <v>0</v>
      </c>
    </row>
    <row r="6" spans="1:4" x14ac:dyDescent="0.25">
      <c r="A6" t="s">
        <v>79</v>
      </c>
      <c r="B6" t="s">
        <v>80</v>
      </c>
      <c r="C6" t="s">
        <v>81</v>
      </c>
      <c r="D6" t="s">
        <v>82</v>
      </c>
    </row>
    <row r="7" spans="1:4" x14ac:dyDescent="0.25">
      <c r="A7">
        <v>1</v>
      </c>
      <c r="B7" t="str">
        <f>MID($A$2,A7,1)</f>
        <v>0</v>
      </c>
      <c r="C7">
        <f>VALUE(B7)</f>
        <v>0</v>
      </c>
      <c r="D7" t="b">
        <f>ISNUMBER(C7)</f>
        <v>1</v>
      </c>
    </row>
    <row r="8" spans="1:4" x14ac:dyDescent="0.25">
      <c r="A8">
        <v>2</v>
      </c>
      <c r="B8" t="str">
        <f t="shared" ref="B8:B24" si="0">MID($A$2,A8,1)</f>
        <v/>
      </c>
      <c r="C8" t="e">
        <f t="shared" ref="C8:C24" si="1">VALUE(B8)</f>
        <v>#VALUE!</v>
      </c>
      <c r="D8" t="b">
        <f t="shared" ref="D8:D24" si="2">ISNUMBER(C8)</f>
        <v>0</v>
      </c>
    </row>
    <row r="9" spans="1:4" x14ac:dyDescent="0.25">
      <c r="A9">
        <v>3</v>
      </c>
      <c r="B9" t="str">
        <f t="shared" si="0"/>
        <v/>
      </c>
      <c r="C9" t="e">
        <f t="shared" si="1"/>
        <v>#VALUE!</v>
      </c>
      <c r="D9" t="b">
        <f t="shared" si="2"/>
        <v>0</v>
      </c>
    </row>
    <row r="10" spans="1:4" x14ac:dyDescent="0.25">
      <c r="A10">
        <v>4</v>
      </c>
      <c r="B10" t="str">
        <f t="shared" si="0"/>
        <v/>
      </c>
      <c r="C10" t="e">
        <f t="shared" si="1"/>
        <v>#VALUE!</v>
      </c>
      <c r="D10" t="b">
        <f t="shared" si="2"/>
        <v>0</v>
      </c>
    </row>
    <row r="11" spans="1:4" x14ac:dyDescent="0.25">
      <c r="A11">
        <v>5</v>
      </c>
      <c r="B11" t="str">
        <f t="shared" si="0"/>
        <v/>
      </c>
      <c r="C11" t="e">
        <f t="shared" si="1"/>
        <v>#VALUE!</v>
      </c>
      <c r="D11" t="b">
        <f t="shared" si="2"/>
        <v>0</v>
      </c>
    </row>
    <row r="12" spans="1:4" x14ac:dyDescent="0.25">
      <c r="A12">
        <v>6</v>
      </c>
      <c r="B12" t="str">
        <f t="shared" si="0"/>
        <v/>
      </c>
      <c r="C12" t="e">
        <f t="shared" si="1"/>
        <v>#VALUE!</v>
      </c>
      <c r="D12" t="b">
        <f t="shared" si="2"/>
        <v>0</v>
      </c>
    </row>
    <row r="13" spans="1:4" x14ac:dyDescent="0.25">
      <c r="A13">
        <v>7</v>
      </c>
      <c r="B13" t="str">
        <f t="shared" si="0"/>
        <v/>
      </c>
      <c r="C13" t="e">
        <f t="shared" si="1"/>
        <v>#VALUE!</v>
      </c>
      <c r="D13" t="b">
        <f t="shared" si="2"/>
        <v>0</v>
      </c>
    </row>
    <row r="14" spans="1:4" x14ac:dyDescent="0.25">
      <c r="A14">
        <v>8</v>
      </c>
      <c r="B14" t="str">
        <f t="shared" si="0"/>
        <v/>
      </c>
      <c r="C14" t="e">
        <f t="shared" si="1"/>
        <v>#VALUE!</v>
      </c>
      <c r="D14" t="b">
        <f t="shared" si="2"/>
        <v>0</v>
      </c>
    </row>
    <row r="15" spans="1:4" x14ac:dyDescent="0.25">
      <c r="A15">
        <v>9</v>
      </c>
      <c r="B15" t="str">
        <f t="shared" si="0"/>
        <v/>
      </c>
      <c r="C15" t="e">
        <f t="shared" si="1"/>
        <v>#VALUE!</v>
      </c>
      <c r="D15" t="b">
        <f t="shared" si="2"/>
        <v>0</v>
      </c>
    </row>
    <row r="16" spans="1:4" x14ac:dyDescent="0.25">
      <c r="A16">
        <v>10</v>
      </c>
      <c r="B16" t="str">
        <f t="shared" si="0"/>
        <v/>
      </c>
      <c r="C16" t="e">
        <f t="shared" si="1"/>
        <v>#VALUE!</v>
      </c>
      <c r="D16" t="b">
        <f t="shared" si="2"/>
        <v>0</v>
      </c>
    </row>
    <row r="17" spans="1:5" x14ac:dyDescent="0.25">
      <c r="A17">
        <v>11</v>
      </c>
      <c r="B17" t="str">
        <f t="shared" si="0"/>
        <v/>
      </c>
      <c r="C17" t="e">
        <f t="shared" si="1"/>
        <v>#VALUE!</v>
      </c>
      <c r="D17" t="b">
        <f t="shared" si="2"/>
        <v>0</v>
      </c>
    </row>
    <row r="18" spans="1:5" x14ac:dyDescent="0.25">
      <c r="A18">
        <v>12</v>
      </c>
      <c r="B18" t="str">
        <f t="shared" si="0"/>
        <v/>
      </c>
      <c r="C18" t="e">
        <f t="shared" si="1"/>
        <v>#VALUE!</v>
      </c>
      <c r="D18" t="b">
        <f t="shared" si="2"/>
        <v>0</v>
      </c>
    </row>
    <row r="19" spans="1:5" x14ac:dyDescent="0.25">
      <c r="A19">
        <v>13</v>
      </c>
      <c r="B19" t="str">
        <f t="shared" si="0"/>
        <v/>
      </c>
      <c r="C19" t="e">
        <f t="shared" si="1"/>
        <v>#VALUE!</v>
      </c>
      <c r="D19" t="b">
        <f t="shared" si="2"/>
        <v>0</v>
      </c>
    </row>
    <row r="20" spans="1:5" x14ac:dyDescent="0.25">
      <c r="A20">
        <v>14</v>
      </c>
      <c r="B20" t="str">
        <f t="shared" si="0"/>
        <v/>
      </c>
      <c r="C20" t="e">
        <f t="shared" si="1"/>
        <v>#VALUE!</v>
      </c>
      <c r="D20" t="b">
        <f t="shared" si="2"/>
        <v>0</v>
      </c>
    </row>
    <row r="21" spans="1:5" x14ac:dyDescent="0.25">
      <c r="A21">
        <v>15</v>
      </c>
      <c r="B21" t="str">
        <f t="shared" si="0"/>
        <v/>
      </c>
      <c r="C21" t="e">
        <f t="shared" si="1"/>
        <v>#VALUE!</v>
      </c>
      <c r="D21" t="b">
        <f t="shared" si="2"/>
        <v>0</v>
      </c>
    </row>
    <row r="22" spans="1:5" x14ac:dyDescent="0.25">
      <c r="A22">
        <v>16</v>
      </c>
      <c r="B22" t="str">
        <f t="shared" si="0"/>
        <v/>
      </c>
      <c r="C22" t="e">
        <f t="shared" si="1"/>
        <v>#VALUE!</v>
      </c>
      <c r="D22" t="b">
        <f t="shared" si="2"/>
        <v>0</v>
      </c>
    </row>
    <row r="23" spans="1:5" x14ac:dyDescent="0.25">
      <c r="A23">
        <v>17</v>
      </c>
      <c r="B23" t="str">
        <f t="shared" si="0"/>
        <v/>
      </c>
      <c r="C23" t="e">
        <f t="shared" si="1"/>
        <v>#VALUE!</v>
      </c>
      <c r="D23" t="b">
        <f t="shared" si="2"/>
        <v>0</v>
      </c>
    </row>
    <row r="24" spans="1:5" x14ac:dyDescent="0.25">
      <c r="A24">
        <v>18</v>
      </c>
      <c r="B24" t="str">
        <f t="shared" si="0"/>
        <v/>
      </c>
      <c r="C24" t="e">
        <f t="shared" si="1"/>
        <v>#VALUE!</v>
      </c>
      <c r="D24" t="b">
        <f t="shared" si="2"/>
        <v>0</v>
      </c>
    </row>
    <row r="26" spans="1:5" x14ac:dyDescent="0.25">
      <c r="A26" t="s">
        <v>83</v>
      </c>
      <c r="D26" t="b">
        <f>AND(D7:D24)</f>
        <v>0</v>
      </c>
    </row>
    <row r="27" spans="1:5" x14ac:dyDescent="0.25">
      <c r="A27" t="s">
        <v>84</v>
      </c>
      <c r="D27" t="b">
        <f>AND(D4,D26)</f>
        <v>0</v>
      </c>
    </row>
    <row r="29" spans="1:5" x14ac:dyDescent="0.25">
      <c r="A29" t="s">
        <v>85</v>
      </c>
      <c r="B29" t="str">
        <f>CHAR(205)</f>
        <v>Í</v>
      </c>
    </row>
    <row r="30" spans="1:5" x14ac:dyDescent="0.25">
      <c r="A30" t="s">
        <v>86</v>
      </c>
      <c r="B30" t="str">
        <f>CHAR(206)</f>
        <v>Î</v>
      </c>
    </row>
    <row r="32" spans="1:5" x14ac:dyDescent="0.25">
      <c r="A32" t="s">
        <v>79</v>
      </c>
      <c r="B32" t="s">
        <v>87</v>
      </c>
      <c r="C32" t="s">
        <v>88</v>
      </c>
      <c r="D32" t="s">
        <v>89</v>
      </c>
      <c r="E32" t="s">
        <v>90</v>
      </c>
    </row>
    <row r="33" spans="1:7" x14ac:dyDescent="0.25">
      <c r="A33">
        <v>1</v>
      </c>
      <c r="B33">
        <f>VALUE(MID($A$2,A33,2))</f>
        <v>0</v>
      </c>
      <c r="C33" t="str">
        <f>IF(B33=0,CHAR(194),IF(B33&gt;94,CHAR(B33+100),CHAR(B33+32)))</f>
        <v>Â</v>
      </c>
      <c r="D33">
        <v>1</v>
      </c>
      <c r="E33">
        <f>B33*D33</f>
        <v>0</v>
      </c>
    </row>
    <row r="34" spans="1:7" x14ac:dyDescent="0.25">
      <c r="A34">
        <v>3</v>
      </c>
      <c r="B34" t="e">
        <f t="shared" ref="B34:B41" si="3">VALUE(MID($A$2,A34,2))</f>
        <v>#VALUE!</v>
      </c>
      <c r="C34" t="e">
        <f t="shared" ref="C34:C43" si="4">IF(B34=0,CHAR(194),IF(B34&gt;94,CHAR(B34+100),CHAR(B34+32)))</f>
        <v>#VALUE!</v>
      </c>
      <c r="D34">
        <v>2</v>
      </c>
      <c r="E34" t="e">
        <f t="shared" ref="E34:E41" si="5">B34*D34</f>
        <v>#VALUE!</v>
      </c>
    </row>
    <row r="35" spans="1:7" x14ac:dyDescent="0.25">
      <c r="A35">
        <v>5</v>
      </c>
      <c r="B35" t="e">
        <f t="shared" si="3"/>
        <v>#VALUE!</v>
      </c>
      <c r="C35" t="e">
        <f t="shared" si="4"/>
        <v>#VALUE!</v>
      </c>
      <c r="D35">
        <v>3</v>
      </c>
      <c r="E35" t="e">
        <f t="shared" si="5"/>
        <v>#VALUE!</v>
      </c>
    </row>
    <row r="36" spans="1:7" x14ac:dyDescent="0.25">
      <c r="A36">
        <v>7</v>
      </c>
      <c r="B36" t="e">
        <f t="shared" si="3"/>
        <v>#VALUE!</v>
      </c>
      <c r="C36" t="e">
        <f t="shared" si="4"/>
        <v>#VALUE!</v>
      </c>
      <c r="D36">
        <v>4</v>
      </c>
      <c r="E36" t="e">
        <f t="shared" si="5"/>
        <v>#VALUE!</v>
      </c>
    </row>
    <row r="37" spans="1:7" x14ac:dyDescent="0.25">
      <c r="A37">
        <v>9</v>
      </c>
      <c r="B37" t="e">
        <f t="shared" si="3"/>
        <v>#VALUE!</v>
      </c>
      <c r="C37" t="e">
        <f t="shared" si="4"/>
        <v>#VALUE!</v>
      </c>
      <c r="D37">
        <v>5</v>
      </c>
      <c r="E37" t="e">
        <f t="shared" si="5"/>
        <v>#VALUE!</v>
      </c>
    </row>
    <row r="38" spans="1:7" x14ac:dyDescent="0.25">
      <c r="A38">
        <v>11</v>
      </c>
      <c r="B38" t="e">
        <f t="shared" si="3"/>
        <v>#VALUE!</v>
      </c>
      <c r="C38" t="e">
        <f t="shared" si="4"/>
        <v>#VALUE!</v>
      </c>
      <c r="D38">
        <v>6</v>
      </c>
      <c r="E38" t="e">
        <f t="shared" si="5"/>
        <v>#VALUE!</v>
      </c>
    </row>
    <row r="39" spans="1:7" x14ac:dyDescent="0.25">
      <c r="A39">
        <v>13</v>
      </c>
      <c r="B39" t="e">
        <f t="shared" si="3"/>
        <v>#VALUE!</v>
      </c>
      <c r="C39" t="e">
        <f t="shared" si="4"/>
        <v>#VALUE!</v>
      </c>
      <c r="D39">
        <v>7</v>
      </c>
      <c r="E39" t="e">
        <f t="shared" si="5"/>
        <v>#VALUE!</v>
      </c>
    </row>
    <row r="40" spans="1:7" x14ac:dyDescent="0.25">
      <c r="A40">
        <v>15</v>
      </c>
      <c r="B40" t="e">
        <f t="shared" si="3"/>
        <v>#VALUE!</v>
      </c>
      <c r="C40" t="e">
        <f t="shared" si="4"/>
        <v>#VALUE!</v>
      </c>
      <c r="D40">
        <v>8</v>
      </c>
      <c r="E40" t="e">
        <f t="shared" si="5"/>
        <v>#VALUE!</v>
      </c>
    </row>
    <row r="41" spans="1:7" x14ac:dyDescent="0.25">
      <c r="A41">
        <v>17</v>
      </c>
      <c r="B41" t="e">
        <f t="shared" si="3"/>
        <v>#VALUE!</v>
      </c>
      <c r="C41" t="e">
        <f t="shared" si="4"/>
        <v>#VALUE!</v>
      </c>
      <c r="D41">
        <v>9</v>
      </c>
      <c r="E41" t="e">
        <f t="shared" si="5"/>
        <v>#VALUE!</v>
      </c>
    </row>
    <row r="42" spans="1:7" x14ac:dyDescent="0.25">
      <c r="A42" t="s">
        <v>85</v>
      </c>
      <c r="E42">
        <v>105</v>
      </c>
    </row>
    <row r="43" spans="1:7" x14ac:dyDescent="0.25">
      <c r="A43" t="s">
        <v>90</v>
      </c>
      <c r="B43" t="e">
        <f>MOD(E43,103)</f>
        <v>#VALUE!</v>
      </c>
      <c r="C43" t="e">
        <f t="shared" si="4"/>
        <v>#VALUE!</v>
      </c>
      <c r="E43" t="e">
        <f>SUM(E33:E42)</f>
        <v>#VALUE!</v>
      </c>
    </row>
    <row r="44" spans="1:7" x14ac:dyDescent="0.25">
      <c r="G44" s="2"/>
    </row>
    <row r="45" spans="1:7" x14ac:dyDescent="0.25">
      <c r="A45" t="s">
        <v>91</v>
      </c>
      <c r="B45" t="str">
        <f>IF(D27,CONCATENATE(B29,C33,C34,C35,C36,C37,C38,C39,C40,C41,C43,B30),"")</f>
        <v/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4c273f0b-3408-49fe-aae3-9fc7418365c5">SPO6122-450970670-174820</_dlc_DocId>
    <_dlc_DocIdUrl xmlns="4c273f0b-3408-49fe-aae3-9fc7418365c5">
      <Url>https://postchag.sharepoint.com/sites/marge/_layouts/15/DocIdRedir.aspx?ID=SPO6122-450970670-174820</Url>
      <Description>SPO6122-450970670-174820</Description>
    </_dlc_DocIdUrl>
    <_dlc_DocIdPersistId xmlns="5275f5f0-ba42-4802-b466-7cd42ab7f7d8" xsi:nil="true"/>
    <lcf76f155ced4ddcb4097134ff3c332f xmlns="22bfa7e0-6485-4c6a-9912-9e4df2993cc4">
      <Terms xmlns="http://schemas.microsoft.com/office/infopath/2007/PartnerControls"/>
    </lcf76f155ced4ddcb4097134ff3c332f>
    <TaxCatchAll xmlns="5275f5f0-ba42-4802-b466-7cd42ab7f7d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23D4E0DB2D4B45861559D6F47C14D0" ma:contentTypeVersion="14" ma:contentTypeDescription="Ein neues Dokument erstellen." ma:contentTypeScope="" ma:versionID="13fe836f50b7b36222ee2b7e12d3e8ae">
  <xsd:schema xmlns:xsd="http://www.w3.org/2001/XMLSchema" xmlns:xs="http://www.w3.org/2001/XMLSchema" xmlns:p="http://schemas.microsoft.com/office/2006/metadata/properties" xmlns:ns2="4c273f0b-3408-49fe-aae3-9fc7418365c5" xmlns:ns3="5275f5f0-ba42-4802-b466-7cd42ab7f7d8" xmlns:ns4="22bfa7e0-6485-4c6a-9912-9e4df2993cc4" targetNamespace="http://schemas.microsoft.com/office/2006/metadata/properties" ma:root="true" ma:fieldsID="f1cba71b3a3bde9f2498171bef0cc6ff" ns2:_="" ns3:_="" ns4:_="">
    <xsd:import namespace="4c273f0b-3408-49fe-aae3-9fc7418365c5"/>
    <xsd:import namespace="5275f5f0-ba42-4802-b466-7cd42ab7f7d8"/>
    <xsd:import namespace="22bfa7e0-6485-4c6a-9912-9e4df2993cc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3:_dlc_DocIdPersistId" minOccurs="0"/>
                <xsd:element ref="ns4:lcf76f155ced4ddcb4097134ff3c332f" minOccurs="0"/>
                <xsd:element ref="ns3:TaxCatchAll" minOccurs="0"/>
                <xsd:element ref="ns4:MediaServiceOCR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Location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273f0b-3408-49fe-aae3-9fc7418365c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ert der Dokument-ID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75f5f0-ba42-4802-b466-7cd42ab7f7d8" elementFormDefault="qualified">
    <xsd:import namespace="http://schemas.microsoft.com/office/2006/documentManagement/types"/>
    <xsd:import namespace="http://schemas.microsoft.com/office/infopath/2007/PartnerControls"/>
    <xsd:element name="_dlc_DocIdPersistId" ma:index="10" nillable="true" ma:displayName="Beständige ID" ma:description="ID beim Hinzufügen beibehalten." ma:hidden="true" ma:internalName="_dlc_DocIdPersistId" ma:readOnly="true">
      <xsd:simpleType>
        <xsd:restriction base="dms:Boolean"/>
      </xsd:simpleType>
    </xsd:element>
    <xsd:element name="TaxCatchAll" ma:index="13" nillable="true" ma:displayName="Taxonomy Catch All Column" ma:hidden="true" ma:list="{a89b919b-9cb1-47a9-82bc-59892d4e2f88}" ma:internalName="TaxCatchAll" ma:showField="CatchAllData" ma:web="5275f5f0-ba42-4802-b466-7cd42ab7f7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bfa7e0-6485-4c6a-9912-9e4df2993cc4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444f4fa3-b52a-4625-8e29-87d37a0be7e4" ma:termSetId="00000000-0000-0000-0000-000000000000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description="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9CE26A-ECEC-4D9C-A791-81AF35CE0D45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b073b98f-a1a2-4114-9096-35c547bc74c0"/>
    <ds:schemaRef ds:uri="http://purl.org/dc/terms/"/>
    <ds:schemaRef ds:uri="http://schemas.openxmlformats.org/package/2006/metadata/core-properties"/>
    <ds:schemaRef ds:uri="http://purl.org/dc/dcmitype/"/>
    <ds:schemaRef ds:uri="63ad5175-91b0-4e65-b542-c40aff40d2c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2C6BD70-5247-4270-9FE3-FDD1A0958A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8F19E7-555F-4436-8C67-D0D23B3CD32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51576F0-8EE5-4937-8864-BA249F7E461F}"/>
</file>

<file path=docMetadata/LabelInfo.xml><?xml version="1.0" encoding="utf-8"?>
<clbl:labelList xmlns:clbl="http://schemas.microsoft.com/office/2020/mipLabelMetadata">
  <clbl:label id="{fabac512-61aa-4fbc-9ff5-446e18552dee}" enabled="1" method="Privileged" siteId="{3ae7c479-0cf1-47f4-8f84-929f364eff6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57</vt:i4>
      </vt:variant>
    </vt:vector>
  </HeadingPairs>
  <TitlesOfParts>
    <vt:vector size="66" baseType="lpstr">
      <vt:lpstr>Deutsch</vt:lpstr>
      <vt:lpstr>CAB1</vt:lpstr>
      <vt:lpstr>CAB2</vt:lpstr>
      <vt:lpstr>Français</vt:lpstr>
      <vt:lpstr>CAB1_FR</vt:lpstr>
      <vt:lpstr>CAB2_FR</vt:lpstr>
      <vt:lpstr>Italien</vt:lpstr>
      <vt:lpstr>CAB1_IT</vt:lpstr>
      <vt:lpstr>CAB2_IT</vt:lpstr>
      <vt:lpstr>CodeBare1_FR</vt:lpstr>
      <vt:lpstr>CodeBare1_IT</vt:lpstr>
      <vt:lpstr>CodeBare2_IT</vt:lpstr>
      <vt:lpstr>CodeBarre1</vt:lpstr>
      <vt:lpstr>CodeBarre2</vt:lpstr>
      <vt:lpstr>CodeBarre2_FR</vt:lpstr>
      <vt:lpstr>Deutsch!Druckbereich</vt:lpstr>
      <vt:lpstr>Français!Druckbereich</vt:lpstr>
      <vt:lpstr>Italien!Druckbereich</vt:lpstr>
      <vt:lpstr>Encode1</vt:lpstr>
      <vt:lpstr>Encode1_FR</vt:lpstr>
      <vt:lpstr>Encode1_IT</vt:lpstr>
      <vt:lpstr>Encode2</vt:lpstr>
      <vt:lpstr>Encode2_FR</vt:lpstr>
      <vt:lpstr>Encode2_IT</vt:lpstr>
      <vt:lpstr>Français!NPAcalc</vt:lpstr>
      <vt:lpstr>Italien!NPAcalc</vt:lpstr>
      <vt:lpstr>NPAcalc</vt:lpstr>
      <vt:lpstr>Français!NPAchoix</vt:lpstr>
      <vt:lpstr>Italien!NPAchoix</vt:lpstr>
      <vt:lpstr>NPAchoix</vt:lpstr>
      <vt:lpstr>Français!NPAman</vt:lpstr>
      <vt:lpstr>Italien!NPAman</vt:lpstr>
      <vt:lpstr>NPAman</vt:lpstr>
      <vt:lpstr>Français!OrtCalc</vt:lpstr>
      <vt:lpstr>Italien!OrtCalc</vt:lpstr>
      <vt:lpstr>OrtCalc</vt:lpstr>
      <vt:lpstr>Français!OrtMan</vt:lpstr>
      <vt:lpstr>Italien!OrtMan</vt:lpstr>
      <vt:lpstr>OrtMan</vt:lpstr>
      <vt:lpstr>Français!PLZlist</vt:lpstr>
      <vt:lpstr>Italien!PLZlist</vt:lpstr>
      <vt:lpstr>PLZlist</vt:lpstr>
      <vt:lpstr>Français!PLZRange</vt:lpstr>
      <vt:lpstr>Italien!PLZRange</vt:lpstr>
      <vt:lpstr>PLZRange</vt:lpstr>
      <vt:lpstr>Français!ProduitAffiche</vt:lpstr>
      <vt:lpstr>Italien!ProduitAffiche</vt:lpstr>
      <vt:lpstr>ProduitAffiche</vt:lpstr>
      <vt:lpstr>Français!ProduitAffiche2</vt:lpstr>
      <vt:lpstr>Italien!ProduitAffiche2</vt:lpstr>
      <vt:lpstr>ProduitAffiche2</vt:lpstr>
      <vt:lpstr>Français!ProduitChoix</vt:lpstr>
      <vt:lpstr>Italien!ProduitChoix</vt:lpstr>
      <vt:lpstr>ProduitChoix</vt:lpstr>
      <vt:lpstr>Français!ProduitCouleur</vt:lpstr>
      <vt:lpstr>Italien!ProduitCouleur</vt:lpstr>
      <vt:lpstr>ProduitCouleur</vt:lpstr>
      <vt:lpstr>Français!ProduitSel</vt:lpstr>
      <vt:lpstr>Italien!ProduitSel</vt:lpstr>
      <vt:lpstr>ProduitSel</vt:lpstr>
      <vt:lpstr>Français!ProduitsNom</vt:lpstr>
      <vt:lpstr>Italien!ProduitsNom</vt:lpstr>
      <vt:lpstr>ProduitsNom</vt:lpstr>
      <vt:lpstr>Français!ProduitTable</vt:lpstr>
      <vt:lpstr>Italien!ProduitTable</vt:lpstr>
      <vt:lpstr>ProduitTable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favres</dc:creator>
  <cp:keywords/>
  <dc:description/>
  <cp:lastModifiedBy>Schneider Marc, LS33.2</cp:lastModifiedBy>
  <cp:revision/>
  <cp:lastPrinted>2025-08-28T07:40:21Z</cp:lastPrinted>
  <dcterms:created xsi:type="dcterms:W3CDTF">2022-02-11T11:24:08Z</dcterms:created>
  <dcterms:modified xsi:type="dcterms:W3CDTF">2025-09-03T09:38:14Z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abac512-61aa-4fbc-9ff5-446e18552dee_Enabled">
    <vt:lpwstr>true</vt:lpwstr>
  </property>
  <property fmtid="{D5CDD505-2E9C-101B-9397-08002B2CF9AE}" pid="3" name="MSIP_Label_fabac512-61aa-4fbc-9ff5-446e18552dee_SetDate">
    <vt:lpwstr>2022-02-23T11:30:47Z</vt:lpwstr>
  </property>
  <property fmtid="{D5CDD505-2E9C-101B-9397-08002B2CF9AE}" pid="4" name="MSIP_Label_fabac512-61aa-4fbc-9ff5-446e18552dee_Method">
    <vt:lpwstr>Privileged</vt:lpwstr>
  </property>
  <property fmtid="{D5CDD505-2E9C-101B-9397-08002B2CF9AE}" pid="5" name="MSIP_Label_fabac512-61aa-4fbc-9ff5-446e18552dee_Name">
    <vt:lpwstr>public</vt:lpwstr>
  </property>
  <property fmtid="{D5CDD505-2E9C-101B-9397-08002B2CF9AE}" pid="6" name="MSIP_Label_fabac512-61aa-4fbc-9ff5-446e18552dee_SiteId">
    <vt:lpwstr>3ae7c479-0cf1-47f4-8f84-929f364eff67</vt:lpwstr>
  </property>
  <property fmtid="{D5CDD505-2E9C-101B-9397-08002B2CF9AE}" pid="7" name="MSIP_Label_fabac512-61aa-4fbc-9ff5-446e18552dee_ActionId">
    <vt:lpwstr>2650c30c-dcbb-4745-b5ed-54d44243b89b</vt:lpwstr>
  </property>
  <property fmtid="{D5CDD505-2E9C-101B-9397-08002B2CF9AE}" pid="8" name="MSIP_Label_fabac512-61aa-4fbc-9ff5-446e18552dee_ContentBits">
    <vt:lpwstr>0</vt:lpwstr>
  </property>
  <property fmtid="{D5CDD505-2E9C-101B-9397-08002B2CF9AE}" pid="9" name="ContentTypeId">
    <vt:lpwstr>0x0101008B23D4E0DB2D4B45861559D6F47C14D0</vt:lpwstr>
  </property>
  <property fmtid="{D5CDD505-2E9C-101B-9397-08002B2CF9AE}" pid="10" name="ComplianceAssetId">
    <vt:lpwstr/>
  </property>
  <property fmtid="{D5CDD505-2E9C-101B-9397-08002B2CF9AE}" pid="11" name="_dlc_DocIdItemGuid">
    <vt:lpwstr>2f77bdc8-0ed1-4f85-87b3-bb407cd88f90</vt:lpwstr>
  </property>
  <property fmtid="{D5CDD505-2E9C-101B-9397-08002B2CF9AE}" pid="12" name="_ExtendedDescription">
    <vt:lpwstr/>
  </property>
  <property fmtid="{D5CDD505-2E9C-101B-9397-08002B2CF9AE}" pid="13" name="TriggerFlowInfo">
    <vt:lpwstr/>
  </property>
  <property fmtid="{D5CDD505-2E9C-101B-9397-08002B2CF9AE}" pid="14" name="LogoMarke">
    <vt:lpwstr>P</vt:lpwstr>
  </property>
  <property fmtid="{D5CDD505-2E9C-101B-9397-08002B2CF9AE}" pid="15" name="LogoSprache">
    <vt:lpwstr>I</vt:lpwstr>
  </property>
  <property fmtid="{D5CDD505-2E9C-101B-9397-08002B2CF9AE}" pid="16" name="MediaServiceImageTags">
    <vt:lpwstr/>
  </property>
</Properties>
</file>